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souhrn" sheetId="8" r:id="rId1"/>
    <sheet name="SWB" sheetId="4" r:id="rId2"/>
    <sheet name="WHP" sheetId="5" r:id="rId3"/>
    <sheet name="KPB" sheetId="6" r:id="rId4"/>
    <sheet name="MZB" sheetId="7" r:id="rId5"/>
    <sheet name="List1" sheetId="9" r:id="rId6"/>
  </sheets>
  <definedNames>
    <definedName name="_xlnm.Print_Area" localSheetId="5">List1!$A$1:$F$16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7" i="4" l="1"/>
  <c r="F105" i="7" l="1"/>
  <c r="F106" i="7"/>
  <c r="F107" i="7"/>
  <c r="F62" i="5"/>
  <c r="F63" i="5"/>
  <c r="F70" i="4"/>
  <c r="F69" i="4" s="1"/>
  <c r="F104" i="7" l="1"/>
  <c r="F102" i="7"/>
  <c r="F100" i="7"/>
  <c r="F98" i="7"/>
  <c r="F96" i="7"/>
  <c r="F94" i="7"/>
  <c r="F92" i="7"/>
  <c r="F90" i="7"/>
  <c r="F88" i="7"/>
  <c r="F86" i="7"/>
  <c r="F84" i="7"/>
  <c r="F82" i="7"/>
  <c r="F80" i="7"/>
  <c r="F78" i="7"/>
  <c r="F76" i="7"/>
  <c r="F74" i="7"/>
  <c r="F72" i="7"/>
  <c r="F70" i="7"/>
  <c r="F68" i="7"/>
  <c r="F66" i="7"/>
  <c r="F64" i="7"/>
  <c r="F61" i="7"/>
  <c r="F59" i="7"/>
  <c r="F57" i="7"/>
  <c r="F55" i="7"/>
  <c r="F52" i="7"/>
  <c r="F50" i="7"/>
  <c r="F48" i="7"/>
  <c r="F46" i="7"/>
  <c r="F44" i="7"/>
  <c r="F42" i="7"/>
  <c r="F40" i="7"/>
  <c r="F38" i="7"/>
  <c r="F36" i="7"/>
  <c r="F33" i="7"/>
  <c r="F31" i="7"/>
  <c r="F29" i="7"/>
  <c r="F27" i="7"/>
  <c r="F25" i="7"/>
  <c r="F23" i="7"/>
  <c r="F21" i="7"/>
  <c r="F19" i="7"/>
  <c r="F16" i="7"/>
  <c r="F15" i="7" s="1"/>
  <c r="F13" i="7"/>
  <c r="F11" i="7"/>
  <c r="F63" i="7" l="1"/>
  <c r="F35" i="7"/>
  <c r="F54" i="7"/>
  <c r="F18" i="7"/>
  <c r="F10" i="7"/>
  <c r="F9" i="7" l="1"/>
  <c r="F40" i="6"/>
  <c r="F42" i="6"/>
  <c r="F58" i="6"/>
  <c r="F56" i="6"/>
  <c r="F54" i="6"/>
  <c r="F52" i="6"/>
  <c r="F50" i="6"/>
  <c r="F48" i="6"/>
  <c r="F46" i="6"/>
  <c r="F44" i="6"/>
  <c r="F38" i="6"/>
  <c r="F35" i="6"/>
  <c r="F33" i="6"/>
  <c r="F31" i="6"/>
  <c r="F28" i="6"/>
  <c r="F26" i="6"/>
  <c r="F24" i="6"/>
  <c r="F22" i="6"/>
  <c r="F20" i="6"/>
  <c r="F18" i="6"/>
  <c r="F16" i="6"/>
  <c r="F13" i="6"/>
  <c r="F11" i="6"/>
  <c r="F10" i="6"/>
  <c r="F30" i="6" l="1"/>
  <c r="F15" i="6"/>
  <c r="F109" i="7"/>
  <c r="D14" i="8"/>
  <c r="F37" i="6"/>
  <c r="F9" i="6"/>
  <c r="F11" i="5"/>
  <c r="F59" i="5"/>
  <c r="F61" i="5"/>
  <c r="F57" i="5"/>
  <c r="F55" i="5"/>
  <c r="F53" i="5"/>
  <c r="F50" i="5"/>
  <c r="F48" i="5"/>
  <c r="F46" i="5"/>
  <c r="F43" i="5"/>
  <c r="F41" i="5"/>
  <c r="F39" i="5"/>
  <c r="F37" i="5"/>
  <c r="F35" i="5"/>
  <c r="F33" i="5"/>
  <c r="F31" i="5"/>
  <c r="F29" i="5"/>
  <c r="F27" i="5"/>
  <c r="F24" i="5"/>
  <c r="F22" i="5"/>
  <c r="F20" i="5"/>
  <c r="F17" i="5"/>
  <c r="F16" i="5" s="1"/>
  <c r="F14" i="5"/>
  <c r="F16" i="4"/>
  <c r="F13" i="4"/>
  <c r="F11" i="4"/>
  <c r="F67" i="4"/>
  <c r="F65" i="4"/>
  <c r="F63" i="4"/>
  <c r="F61" i="4"/>
  <c r="F59" i="4"/>
  <c r="F57" i="4"/>
  <c r="F55" i="4"/>
  <c r="F53" i="4"/>
  <c r="F51" i="4"/>
  <c r="F49" i="4"/>
  <c r="F46" i="4" s="1"/>
  <c r="F44" i="4"/>
  <c r="F42" i="4"/>
  <c r="F40" i="4"/>
  <c r="F38" i="4"/>
  <c r="F36" i="4"/>
  <c r="F34" i="4"/>
  <c r="F32" i="4"/>
  <c r="F29" i="4"/>
  <c r="F27" i="4"/>
  <c r="F25" i="4"/>
  <c r="F23" i="4"/>
  <c r="F21" i="4"/>
  <c r="F19" i="4"/>
  <c r="F19" i="5" l="1"/>
  <c r="F52" i="5"/>
  <c r="F45" i="5"/>
  <c r="F60" i="6"/>
  <c r="D13" i="8"/>
  <c r="F26" i="5"/>
  <c r="F10" i="5"/>
  <c r="F31" i="4"/>
  <c r="F15" i="4"/>
  <c r="F10" i="4" s="1"/>
  <c r="F18" i="4"/>
  <c r="F14" i="9"/>
  <c r="F12" i="9"/>
  <c r="F8" i="9" s="1"/>
  <c r="F10" i="9"/>
  <c r="F9" i="4" l="1"/>
  <c r="F72" i="4" s="1"/>
  <c r="D11" i="8"/>
  <c r="F16" i="9"/>
  <c r="D15" i="8" s="1"/>
  <c r="F9" i="5" l="1"/>
  <c r="F65" i="5" l="1"/>
  <c r="D12" i="8"/>
  <c r="D16" i="8" s="1"/>
</calcChain>
</file>

<file path=xl/sharedStrings.xml><?xml version="1.0" encoding="utf-8"?>
<sst xmlns="http://schemas.openxmlformats.org/spreadsheetml/2006/main" count="673" uniqueCount="264">
  <si>
    <t>AKCE: Třeboň,  LD AURORA  II etapa</t>
  </si>
  <si>
    <t>MÍSTO STAVBY: Třeboň</t>
  </si>
  <si>
    <t xml:space="preserve">OZNAČENÍ: Plavecký bazén                                                                  </t>
  </si>
  <si>
    <t xml:space="preserve">ČÍSLO VÝKRESU:                                                   </t>
  </si>
  <si>
    <t>ROZMĚRY:</t>
  </si>
  <si>
    <t>Šířka</t>
  </si>
  <si>
    <t>10m</t>
  </si>
  <si>
    <t>Délka</t>
  </si>
  <si>
    <t>25m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</si>
  <si>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</si>
  <si>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</si>
  <si>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</si>
  <si>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</si>
  <si>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</si>
  <si>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</si>
  <si>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</si>
  <si>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</si>
  <si>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</si>
  <si>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</si>
  <si>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</si>
  <si>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</si>
  <si>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</si>
  <si>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</si>
  <si>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</si>
  <si>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</si>
  <si>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 xml:space="preserve">1.2.      </t>
  </si>
  <si>
    <t xml:space="preserve">m2    </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</si>
  <si>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</si>
  <si>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 xml:space="preserve">1.3.      </t>
  </si>
  <si>
    <t>IZOLACE</t>
  </si>
  <si>
    <t xml:space="preserve">1.3.01    </t>
  </si>
  <si>
    <t xml:space="preserve">m     </t>
  </si>
  <si>
    <t>Stříkaná izolace je tepelná izolace nové generace, která dokonale přilne ke všem materiálům. Po aplikaci stříkané izolační pěny nevznikají žádné netěsnosti a tepelné mosty. _x000D_
Stříkaná izolace je dvousložková polyuretanová pěna s uzavřenou strukturou buněk o hustotě 35-38kg/m3, která se používá jako hydroizolace, parozábrana, tepelná izolace, protivzduchová izolace. Je ideálním řešením na izolaci bazénových stěn. Díky nízké hmotnosti nezatěžuje bazénovou konstrukci a dokonale přilne ke všem povrchům.</t>
  </si>
  <si>
    <t>VNITŘNÍ VESTAVBY DO BAZÉNU</t>
  </si>
  <si>
    <t xml:space="preserve">2.01.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</si>
  <si>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_x000D_
U veřejných bazénů je požadavek na zabarvení okraje stupnic.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</si>
  <si>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</si>
  <si>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Zábradlí k vodě - povrch.úpr. BRUS (ke schodům) - přímé</t>
  </si>
  <si>
    <t xml:space="preserve">ks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</si>
  <si>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</si>
  <si>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</si>
  <si>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Zábradlí ke stěně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</si>
  <si>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</si>
  <si>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2.04.     </t>
  </si>
  <si>
    <t>Zapuštěný žebřík výklenkový</t>
  </si>
  <si>
    <t>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t>
  </si>
  <si>
    <t xml:space="preserve">2.05.     </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</si>
  <si>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</si>
  <si>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</si>
  <si>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</si>
  <si>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</si>
  <si>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</si>
  <si>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</si>
  <si>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</si>
  <si>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</si>
  <si>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</si>
  <si>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</si>
  <si>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</si>
  <si>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</si>
  <si>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</si>
  <si>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</si>
  <si>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</si>
  <si>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</si>
  <si>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</si>
  <si>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</si>
  <si>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</si>
  <si>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</si>
  <si>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</si>
  <si>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3.06.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</si>
  <si>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</si>
  <si>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</si>
  <si>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3.07.     </t>
  </si>
  <si>
    <t>Potrubní rozvody v rozsahu a dimenzi dle PD. Provedení dle normy ČSN EN 1090-1.</t>
  </si>
  <si>
    <t xml:space="preserve">3.08.     </t>
  </si>
  <si>
    <t xml:space="preserve">3.09.     </t>
  </si>
  <si>
    <t>VYBAVENÍ BAZÉNU</t>
  </si>
  <si>
    <t xml:space="preserve">4.01.     </t>
  </si>
  <si>
    <t>Barevné značení (podvodní plavecké pásy) - dno vč. obrátkových stěn</t>
  </si>
  <si>
    <t xml:space="preserve">Pásy rozměrově a barevně odlišující osu plavecké dráhy dle FINA a PD. Pásy umístěné na dně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</si>
  <si>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 xml:space="preserve">4.02.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</si>
  <si>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</si>
  <si>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</si>
  <si>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4.03.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</si>
  <si>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</si>
  <si>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</si>
  <si>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4.04.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</si>
  <si>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</si>
  <si>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</si>
  <si>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 xml:space="preserve">4.05.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</si>
  <si>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</si>
  <si>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</si>
  <si>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4.06.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</si>
  <si>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</si>
  <si>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</si>
  <si>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4.07.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</si>
  <si>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</si>
  <si>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</si>
  <si>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4.08.     </t>
  </si>
  <si>
    <t>Držák plaveckých lan, sestávající z konstrukčního elementu se zásuvnou objímkou, který je pevně navařen do skimmerové nebo dělící stěny dle PD. Konstrukční element je umístěn v úrovni vodní hladiny dle PD.</t>
  </si>
  <si>
    <t xml:space="preserve">4.09.     </t>
  </si>
  <si>
    <t>Lana plaveckých drah dle FINA 100mm - délka 25m</t>
  </si>
  <si>
    <t>Pro sportovní závody dle ČSN EN 13451-5 a FINA. _x000D_
Tvořeno ocelovým lanem z nerezové oceli 4,75 mm v průměru a délce odpovídající délce bazénu. S navléknutými technologicky perforovanými mezikruhy z plastu o vnějším průměru 100mm. Bazénová dráha zároveň eliminuje pohyb vln směrem do vedlejších drah. Bezpečnostní provedení proti zranění osob. Včetně napojovacích prvků a chrániče na pružinu.</t>
  </si>
  <si>
    <t xml:space="preserve">4.10.     </t>
  </si>
  <si>
    <t>Navíjecí buben včetně manipul. vozíku MALÝ (pro lana o pr. 100mm) - kapacita 150m</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</si>
  <si>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uzamykatelná._x000D_
Hmotnost bez lan: 50 kg_x000D_
Maximální zatížení: 260 kg_x000D_
Rozměry: 1910 x 1250 x 1410 mm_x000D_
Nerezová ocel EN 1.4404_x000D_
Částečně lakovaná konstrukce.</t>
  </si>
  <si>
    <t xml:space="preserve">OZNAČENÍ: Vířivý bazén                                                                    </t>
  </si>
  <si>
    <t>2,50m</t>
  </si>
  <si>
    <t>17,60m</t>
  </si>
  <si>
    <t xml:space="preserve">1m </t>
  </si>
  <si>
    <t>Tryska vtoková ze dna s bezšroubovým uzávěrem krytu - hranatá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</si>
  <si>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</si>
  <si>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Sací kanál atrakcí L=1,25m s bezšroubovým uzávěrem krytu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</si>
  <si>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</si>
  <si>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ATRAKCE</t>
  </si>
  <si>
    <t xml:space="preserve">5.01.     </t>
  </si>
  <si>
    <t>Tryska masážní malá - D50/1 (1m3/hod) - bez přisávání vzduchu - kruhová</t>
  </si>
  <si>
    <t>Jsou tvořeny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</si>
  <si>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5.02.     </t>
  </si>
  <si>
    <t>Tryska masážní malá - D50/8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</si>
  <si>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</si>
  <si>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5.03.     </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</si>
  <si>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</si>
  <si>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 xml:space="preserve">5.04.     </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</si>
  <si>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</si>
  <si>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 xml:space="preserve">5.05.     </t>
  </si>
  <si>
    <t xml:space="preserve">5.06.     </t>
  </si>
  <si>
    <t>Podvodní plná lavice přímá se šikmou opěrkou zad (tvoří baz.stěnu) - s přípr. na vzd. masáž</t>
  </si>
  <si>
    <t>Konstrukce, provedení a statika lavice dle PD a musí odpovídat platným normám a legislativním předpisům. Podvodní sedací lavice plná přímá je tvořena ze šikmé opěrné a vodorovné sedací části, ve které se nachází masážní místa s perforací. Vzduch je do těchto míst přiváděn pevně přivařenými přívody, vyvedenými minimálně 0,5 m za hranu bazénu a ukončenými lemovým kroužkem a přírubou nebo nátrubkem dle PD. Minimální přívod vzduchu 25m3/hod na jedno sedací místo. Lavice může být součástí stěny bazénu nebo jako samonosná celistvá konstrukce včetně výztužných a kotvících prvků podle statických požadavků a PD. Provedení v souladu s ČSN EN 13451.</t>
  </si>
  <si>
    <t xml:space="preserve">5.07.     </t>
  </si>
  <si>
    <t>Rozměry a tvarové řešení dle PD. Napojení na vzduchovací systém dle PD. Otvory pro vzduch 3mm. Provedení v souladu s ČSN EN 13451.</t>
  </si>
  <si>
    <t xml:space="preserve">OZNAČENÍ: Dětský bazén                                                                    </t>
  </si>
  <si>
    <t>6,50m</t>
  </si>
  <si>
    <t>16m</t>
  </si>
  <si>
    <t xml:space="preserve">0,10m - 0,40m </t>
  </si>
  <si>
    <t>Bezpečnostní zn. - informační piktogram - zaoblené hrany (pro kruhové bazény)</t>
  </si>
  <si>
    <t>Vodní kanon - otočný v jedné ose</t>
  </si>
  <si>
    <t xml:space="preserve">Jedná se o vodní atrakci montovanou do dětských bazénů a brouzdališť.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 jedné ose. _x000D_
Dostřik vody cca 2m._x000D_
Rozměry dle PD._x000D_
</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</si>
  <si>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</si>
  <si>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</si>
  <si>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Vodní ježek s odběrem chloru</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</si>
  <si>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</si>
  <si>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</si>
  <si>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</si>
  <si>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Vodní les, tvořený tryskami</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</si>
  <si>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</si>
  <si>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 xml:space="preserve">5.08.     </t>
  </si>
  <si>
    <t>Vodní clona</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</si>
  <si>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</si>
  <si>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 xml:space="preserve">5.09.     </t>
  </si>
  <si>
    <t>Dětská skluzavka žlabová ve tvaru chobotnice s přívodem vody</t>
  </si>
  <si>
    <t>Dětská skluzavka ve tvaru chobotnice,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2316 mm_x000D_
šířka:  625 mm_x000D_
výška: 1050 mm_x000D_
délka skluzu: 900 mm</t>
  </si>
  <si>
    <t xml:space="preserve">5.10.     </t>
  </si>
  <si>
    <t>Dětská skluzavka žlabová ve tvaru velryby s přívodem vody</t>
  </si>
  <si>
    <t>Dětská skluzavka ve tvaru velryby,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</si>
  <si>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 xml:space="preserve">5.11.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</si>
  <si>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</si>
  <si>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</si>
  <si>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OZNAČENÍ: Rekreační bazén - varianta 2                                                    </t>
  </si>
  <si>
    <t>20m</t>
  </si>
  <si>
    <t>26m</t>
  </si>
  <si>
    <t xml:space="preserve">1,20m </t>
  </si>
  <si>
    <t xml:space="preserve">2.07.     </t>
  </si>
  <si>
    <t xml:space="preserve">2.08.     </t>
  </si>
  <si>
    <t>Mimoúrovňový spojovací skluz rovný</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</si>
  <si>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</si>
  <si>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Barevné značení (oblast dopadu do vody ze skluzavky nebo tobogánu)</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</si>
  <si>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</si>
  <si>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</si>
  <si>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</si>
  <si>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Vodní chrlič - spodní díl DN80</t>
  </si>
  <si>
    <t>Jedná se o spodní kotvící díl, který je pevně navařen na bazénové těleso a slouží k přírubovému upevnění vodního chrliče k přívodnímu potrubnímu systému.</t>
  </si>
  <si>
    <t>Vodní dělo DN100</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</si>
  <si>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</si>
  <si>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Vodní dělo - spodní díl DN100</t>
  </si>
  <si>
    <t>Jedná se o spodní kotvící díl, který je pevně navařen na bazénové těleso a slouží k přírubovému upevnění vodního děla k přívodnímu potrubnímu systému.</t>
  </si>
  <si>
    <t>Vodní číše 2,0m</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</si>
  <si>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</si>
  <si>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Dnová masáž nohou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</si>
  <si>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</si>
  <si>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</si>
  <si>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</si>
  <si>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Šplhací síť</t>
  </si>
  <si>
    <t>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t>
  </si>
  <si>
    <t>Sloup ke šplhací síti a lanovému mostu</t>
  </si>
  <si>
    <t>Jedná se o soustavu sloupů ukotvených do dna bazénu přes základový systém, v horní části je umístěno několik lan, které slouží pro ručkování nad hladinou. Důraz je kladen na kotvení sloupů a uchycení lan.</t>
  </si>
  <si>
    <t>Basketbalový koš s deskou</t>
  </si>
  <si>
    <t>Konstrukce dle PD, tvořena obručí se síťkou a odrazovou deskou za obručí. Důraz kladen na bezpečnost a mechanickou odolnost.</t>
  </si>
  <si>
    <t xml:space="preserve">5.12.     </t>
  </si>
  <si>
    <t xml:space="preserve">5.13.     </t>
  </si>
  <si>
    <t xml:space="preserve">5.14.     </t>
  </si>
  <si>
    <t>Tryska masážní velká - D100/8 (8-10 m3/hod) - s přisáváním vzduchu - kruhová</t>
  </si>
  <si>
    <t>Dělící stěna kruhová hl. 1,00-1,20</t>
  </si>
  <si>
    <t>Duha (vodní stěna)</t>
  </si>
  <si>
    <t>Jedná se o soustavu otvorů průměru 3mm, navrtaných do horní trubky dělící stěny. Množství otvorů dle PD a velikosti čerpadla.</t>
  </si>
  <si>
    <t>DNO BAZÉNU S PROTISKLUZOVOU ÚPRAVOU S KRUHOVÝMI NOPY</t>
  </si>
  <si>
    <t xml:space="preserve">Tepelná izolace zadní části baz. stěny </t>
  </si>
  <si>
    <t>Schodiště do bazénu - přímé, šíře schodu 1,2m, 7-stupínkové</t>
  </si>
  <si>
    <t>Dělící stěna rovná</t>
  </si>
  <si>
    <t>Potrubní rozvody dle PD</t>
  </si>
  <si>
    <t>Držák plaveckých lan - skimmerová</t>
  </si>
  <si>
    <t>SOUHRN</t>
  </si>
  <si>
    <t>Rozměr</t>
  </si>
  <si>
    <t>SWB</t>
  </si>
  <si>
    <t xml:space="preserve">Plavecký bazén </t>
  </si>
  <si>
    <t>25,00 x 10,00 x 1,2-1,6m</t>
  </si>
  <si>
    <t>WHP</t>
  </si>
  <si>
    <t xml:space="preserve">Vířivý bazén </t>
  </si>
  <si>
    <t>17,60 x 2,5 x 1,00m</t>
  </si>
  <si>
    <t>KPB</t>
  </si>
  <si>
    <t>Dětský bazén</t>
  </si>
  <si>
    <t>16,00 x 6,50 x 0,1-0,4m</t>
  </si>
  <si>
    <t>ERB</t>
  </si>
  <si>
    <t>Varianta2</t>
  </si>
  <si>
    <t xml:space="preserve">TĚLESO BAZÉNOVÉ VANY PŘELIVOVÉHO TYPU, KOMBINOVANÝ SE SKIMMEROVOU STRANOU  </t>
  </si>
  <si>
    <t>Schodiště do bazénu - přímé, šíře schodu 0,8m, 3-stupínkové</t>
  </si>
  <si>
    <t>Podvodní trubkové lehátko přímé ohýbané - 3,8m - se vzduchovou masáží</t>
  </si>
  <si>
    <t>Opěrka hlavy rovná - 3,8 m</t>
  </si>
  <si>
    <t>TĚLESO BAZÉNOVÉ VANY PŘELIVOVÉHO TYPU, TVOŘENO PLNOU LAVICÍ 
SE ŠIKMOU OPĚRKOU ZAD V DÉLCE 10,0m</t>
  </si>
  <si>
    <t>5.05.</t>
  </si>
  <si>
    <t>Podvodní plná lavice přímá - vzduchová masáž na 1 místo</t>
  </si>
  <si>
    <t xml:space="preserve">TĚLESO BAZÉNOVÉ VANY PŘELIVNÉHO TYPU </t>
  </si>
  <si>
    <t xml:space="preserve">Skluzavka Kobri </t>
  </si>
  <si>
    <t xml:space="preserve">Kbelíkový strom </t>
  </si>
  <si>
    <t>Schodiště do bazénu - přímé, šíře schodu 1,5, 7-stupínkové</t>
  </si>
  <si>
    <t xml:space="preserve">páry </t>
  </si>
  <si>
    <t>Podvodní plná lavice přímá- vzduchová masáž na 1 místo</t>
  </si>
  <si>
    <t>4.04.</t>
  </si>
  <si>
    <t>Opěrka hlavy rovná - 8,4 m</t>
  </si>
  <si>
    <t>Podvodní trubkové lehátko přímé ohýbané - 4,2m - se vzduchovou masáží</t>
  </si>
  <si>
    <t>5.15.</t>
  </si>
  <si>
    <t>5.16.</t>
  </si>
  <si>
    <t>5.17.</t>
  </si>
  <si>
    <t>5.18.</t>
  </si>
  <si>
    <t>5.19.</t>
  </si>
  <si>
    <t>5.20.</t>
  </si>
  <si>
    <t>Houpací záliv</t>
  </si>
  <si>
    <t>TRIO-SLIDE skluzavka</t>
  </si>
  <si>
    <t xml:space="preserve">Vodní skluzavka se dodává jako prefabrikát, a to konkrétně ze tří částí. Jednu tvoří nástupní schodiště se zábradlím, druhou tvoří skluzná plocha a třetí potom nástupní plošina. Jednotlivé prvky jsou k sobě připevněny šrouby a utěsněny.
Prvky skluzavky ze sklolaminátu GFK neprůhledné v zelené barvě, odolné vůči UV záření a chlorované vodě, tloušťka stěny min 7 mm podle statických požadavků, vč. spojovacích a spárovacích materiálů. 
Provedení ze sklolaminátové tvrzené umělé pryskyřice. Povrch dílů dráhy skluzavky je absolutně hladký, bez pórů, odolný vůči chemikáliím, speciálně také chlóru, UV-záření a ve velké míře odolný vůči otěru. Barva RAL ZELENÁ (upřesní PPD)
Provedení dle DIN EN 1069.
Kvalitativní nároky na povrchový materiál Gelcoat ISO NPG:
Gelcoat musí být založen na polyesteru kyseliny izoftalátové modifikovaná  neopentylglykolem. Gelcoat musí vytvořit  thixotropní vysoce jakostní jemnou vrstvu. Musí být odolný proti vodě a chloru a to při střídavých vlivech teploty, jako např. u sanitárních výrobků . 
Vlastnost                                 hodnota          jednotka          zkušební předpis
Pevnost v tahu                         50-70             N/mm2           ISO/R 527-1966
E-modul (zkouška tahem) min.     3300        N/mm2           ISO/R 527-1966
Tažnost min.                               2,0              %                    ISO/R 527-1966
Trvanlivost tvaru v teple               90              stupeň C         ISO 75-1974
Barcol tvrdost                          34-40             934-1               ASTM D 2582-75
Absorpce vody                           65   mg/zkuš.vzorek          Det norske Veritas  1981
</t>
  </si>
  <si>
    <t xml:space="preserve">Rozměry skluzavky:
Výška                                                                  2,20m
Délka                                                                  9,50m
Tloušťka stěny:                                           min 11 mm
Tloušťka spojovací příruby                          min 11 mm                                                                                                                 Tloušťka svrchní vrstvy GELCOATu        min. 0,55mm                                                                                                                                                          Provedení   třídráhové
Specifikace jednotlivých drah:
1.vlnová dráha   šířka   60 cm   barva kluzné plochy upřesní PPD
2.plochá dráha   šířka  90 cm     barva kluzné plochy upřesní PPD
3.strmá dráha   šířka    60 cm   barva kluzné plochy upřesní PPD
Dělící stěny mezi dráhami dle EN 1069 min. 20cm /20cm (výška/šířka).
Startovací podesta ve výšce 2,30m,opatřená bezpečnostním zábradlím 
a bezpečnostními prvky. Dále je součástí plošiny uzavřený kastlík s přívodem napájecí vody.
Schodiště skluzavky má stoupání 18/28cm,šířku 60cm a je opatřeno zábradlím. Vnitřní nosná konstrukce je ze žárově pozinkované oceli.
Potřebný průtok vody činí 75 m3/hod.
VÝSTRAŽNÉ TABULKY
2kusy výstražných tabulek o rozměru cca 55 x 90 cm jako 3 vrstvá deska, tloušťka min. 3 mm.  Znázornění symbolů, deska odolná vůči povětrnostním podmínkám a vůči chlóru, provedení dle DIN EN 1069.
Dodávka je včetně požadovaných upevňovacích rámků, stojanů a konzol.  Materiál je nerezová ocel v jakosti 1.4571, broušená.
</t>
  </si>
  <si>
    <t>5.21.</t>
  </si>
  <si>
    <t>Plastové plováky ukotvené odpovídajícím způsobem do dna bazénu tak, aby byl možný pohyb těchto plováků v určitém radiusu a akčním dosahu. 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t>
  </si>
  <si>
    <t>Lanový most s lekníny 5ks</t>
  </si>
  <si>
    <t>Rekreační bazén</t>
  </si>
  <si>
    <t xml:space="preserve">Dětská skluzavka ve tvaru hada, kompletní ze sklolaminátu, jako dětská skluzavka, vyrobená z plastu, zesíleného skelnými vlákny ve dvouvrstvové speciální technologii, vícebarevná, s integrovaným 9 - stupňovým nástupem a oboustrannými bočnicemi, vytvořenými jako zábradlí, délka plochy skluzavky je cca. 6m, včetně upevnění na ochozu bazénu, spojovací nátrubek R 3/4" v kmeni stromu s montážní klapkou. Provedení dle ČSN EN 1092-1 a DIN EN 1069-1.
Rozměry:
Délka x šířka:               3,20 x 3,05m
Výška start. podesty: cca. 1,90m
</t>
  </si>
  <si>
    <t xml:space="preserve">OZNAČENÍ: brodítka + sprchy      </t>
  </si>
  <si>
    <t>ks</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</si>
  <si>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</si>
  <si>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</si>
  <si>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Sprcha Standard s oplachovacím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</si>
  <si>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</si>
  <si>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 xml:space="preserve">CELKOVÁ CENA BEZ DPH                                                                                </t>
  </si>
  <si>
    <t xml:space="preserve">Brodítka </t>
  </si>
  <si>
    <t>Brodítko pro tělesně postižené (rozměr 2,0 x 2,0m)</t>
  </si>
  <si>
    <t xml:space="preserve">Brodítko klasické (rozměry 2,0 x 2,0 m) včetně zábradlí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</si>
  <si>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bazénové stěny je vyhotoveno dle dispozic uvedených v technických podkladech, zejména pro zvýšení hygienického standardu je stěna bazénu, spolu s přelivnou hranou a přelivným žlábkem provedena z jednoho kusu plechu. Boční stěna bazénu a odtokový žlábek jsou vytvořeny z jediného kusu, přičemž šikmá stěna odtokového žlábku, která přiléhá k boční stěně bazénu, přímo navazuje na přelivnou hranu  stěny bazénu. Spojení stěny bazénu a žlábku nepoužije spojení pomocí technologie svařování! Provedení ostatních spojů pomocí svarů provedeny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Přelivná hrana je blíže specifikována v technickém listu.</t>
  </si>
  <si>
    <t>částka</t>
  </si>
  <si>
    <t>Kbelíkový strom zhotoven z trubky o průměru D - 168,3mm, minimální podchozí výška 2210mm, průměr koruny stromu s kbelíky 1850mm.
Včetně kotvení a napojení na přírubu DN150, včetně napojení na vodu.
Množství vody: 5m3/hod.
Tlak: 0,5baru.</t>
  </si>
  <si>
    <t xml:space="preserve">m² </t>
  </si>
  <si>
    <t>26,00 x 20,00x1,2m</t>
  </si>
  <si>
    <t xml:space="preserve">Podvodní reflektor 12 MULTICHIP RGB-CW, 75W - kat.č. 4.0292.00.41 - kruhový  </t>
  </si>
  <si>
    <t>Skládá se z dílů reflektoru s čirým bezpečnostním sklem a nerezovým lemem, vestavné nerezové niky s chráničkou včetně přívodního kabelu, transformátoru a příslušenství podle následujícího popisu.
Reflektor do plaveckých bazénů s vestavěnou MULTICHIP deskou, s 12 MULTICHIPY, celkem 75W (svítivost RGB individuálně, bílá 2100lm), 6000K, provozní napětí 12V/700mA, způsob jištění IP68. Úhel vyzařování světla 30° V/H. 
Nika je vyrobena z nerezové oceli, pevně navařena do stěny bazénu a její součástí je těsnící průchodka a flexibilní chránička kabelu.. Doporučená hloubka umístění reflektoru je 0,6m pod hladinou vody, max. hloubka vestavby 5 m pod hladinou vody, vše dle PD. Síťový transformátor 12-V-DC pro 24 LED, v plastovém pouzdru s krytím IP 65.  DMX IN/OUT. Dodávka včetně silikonového kabelu. Dodávka bez elektroinstalačních prací.</t>
  </si>
  <si>
    <t>5.22.</t>
  </si>
  <si>
    <t xml:space="preserve">Startovní blok trubkový standard bez měření  </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</si>
  <si>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40x2mm.Výška pomocného stupně 39 cm nad úrovní přelivného žlábku. Připevňovací spodní příruba musí mít horní hranu ve výšce resp. v úrovni krycího roštu přelivného žlábku. Součástí dodávky startovního bloku jsou i krycí roštnice které je nutno doplnit do žlábku při odmontovaném bloku.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</si>
</sst>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9"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sz val="11"/>
      <color theme="1"/>
      <name val="Cambria"/>
      <family val="1"/>
      <charset val="238"/>
      <scheme val="major"/>
    </font>
    <font>
      <b/>
      <u/>
      <sz val="11"/>
      <color theme="1"/>
      <name val="Cambria"/>
      <family val="1"/>
      <charset val="238"/>
      <scheme val="major"/>
    </font>
    <font>
      <b/>
      <sz val="11"/>
      <color theme="1"/>
      <name val="Cambria"/>
      <family val="1"/>
      <charset val="238"/>
      <scheme val="major"/>
    </font>
    <font>
      <sz val="8"/>
      <color theme="1"/>
      <name val="Cambria"/>
      <family val="1"/>
      <charset val="238"/>
      <scheme val="major"/>
    </font>
    <font>
      <b/>
      <sz val="12"/>
      <color theme="1"/>
      <name val="Calibri"/>
      <family val="2"/>
      <charset val="238"/>
      <scheme val="minor"/>
    </font>
    <font>
      <sz val="11"/>
      <color theme="1"/>
      <name val="Cambria"/>
      <family val="1"/>
      <charset val="238"/>
    </font>
    <font>
      <b/>
      <sz val="11"/>
      <color theme="1"/>
      <name val="Cambria"/>
      <family val="1"/>
      <charset val="238"/>
    </font>
    <font>
      <sz val="8"/>
      <color theme="1"/>
      <name val="Cambria"/>
      <family val="1"/>
      <charset val="238"/>
    </font>
    <font>
      <sz val="9"/>
      <color theme="1"/>
      <name val="Cambria"/>
      <family val="1"/>
      <charset val="238"/>
    </font>
    <font>
      <b/>
      <sz val="10"/>
      <name val="Cambria"/>
      <family val="1"/>
      <charset val="238"/>
    </font>
    <font>
      <sz val="10"/>
      <name val="Cambria"/>
      <family val="1"/>
      <charset val="238"/>
    </font>
    <font>
      <sz val="11"/>
      <color indexed="8"/>
      <name val="Calibri"/>
      <family val="2"/>
      <charset val="238"/>
    </font>
  </fonts>
  <fills count="14">
    <fill>
      <patternFill patternType="none"/>
    </fill>
    <fill>
      <patternFill patternType="gray125"/>
    </fill>
    <fill>
      <patternFill patternType="solid">
        <fgColor theme="0"/>
        <bgColor indexed="64"/>
      </patternFill>
    </fill>
    <fill>
      <patternFill patternType="solid">
        <fgColor rgb="FFB3FFB3"/>
        <bgColor indexed="64"/>
      </patternFill>
    </fill>
    <fill>
      <patternFill patternType="solid">
        <fgColor rgb="FFC1C1FF"/>
        <bgColor indexed="64"/>
      </patternFill>
    </fill>
    <fill>
      <patternFill patternType="solid">
        <fgColor rgb="FFFFFFFF"/>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indexed="9"/>
        <bgColor indexed="26"/>
      </patternFill>
    </fill>
    <fill>
      <patternFill patternType="solid">
        <fgColor theme="5" tint="0.59999389629810485"/>
        <bgColor indexed="27"/>
      </patternFill>
    </fill>
    <fill>
      <patternFill patternType="solid">
        <fgColor theme="2" tint="-9.9978637043366805E-2"/>
        <bgColor indexed="22"/>
      </patternFill>
    </fill>
    <fill>
      <patternFill patternType="solid">
        <fgColor theme="6" tint="0.59999389629810485"/>
        <bgColor indexed="22"/>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right style="thin">
        <color indexed="64"/>
      </right>
      <top/>
      <bottom/>
      <diagonal/>
    </border>
    <border>
      <left style="thin">
        <color indexed="8"/>
      </left>
      <right style="thin">
        <color indexed="8"/>
      </right>
      <top/>
      <bottom style="thin">
        <color indexed="8"/>
      </bottom>
      <diagonal/>
    </border>
  </borders>
  <cellStyleXfs count="13">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xf numFmtId="0" fontId="18" fillId="0" borderId="0"/>
  </cellStyleXfs>
  <cellXfs count="138">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7" fillId="0" borderId="0" xfId="0" applyFont="1" applyAlignment="1">
      <alignment vertical="top"/>
    </xf>
    <xf numFmtId="0" fontId="7" fillId="0" borderId="0" xfId="0" applyFont="1" applyAlignment="1">
      <alignment horizontal="center" vertical="center"/>
    </xf>
    <xf numFmtId="0" fontId="7" fillId="0" borderId="0" xfId="0" applyFont="1" applyAlignment="1">
      <alignment horizontal="left" vertical="center" indent="1"/>
    </xf>
    <xf numFmtId="4" fontId="7" fillId="0" borderId="0" xfId="0" applyNumberFormat="1" applyFont="1" applyAlignment="1">
      <alignment vertical="top"/>
    </xf>
    <xf numFmtId="0" fontId="8" fillId="0" borderId="0" xfId="0" applyFont="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3" fontId="10" fillId="0" borderId="2" xfId="0" applyNumberFormat="1" applyFont="1" applyBorder="1" applyAlignment="1">
      <alignment horizontal="center" vertical="center" wrapText="1"/>
    </xf>
    <xf numFmtId="49" fontId="7" fillId="2" borderId="2" xfId="0" applyNumberFormat="1" applyFont="1" applyFill="1" applyBorder="1" applyAlignment="1">
      <alignment vertical="top"/>
    </xf>
    <xf numFmtId="0" fontId="7" fillId="2" borderId="2" xfId="0" applyFont="1" applyFill="1" applyBorder="1" applyAlignment="1">
      <alignment vertical="top"/>
    </xf>
    <xf numFmtId="0" fontId="7" fillId="2" borderId="2" xfId="0" applyFont="1" applyFill="1" applyBorder="1" applyAlignment="1">
      <alignment horizontal="left" vertical="center" indent="1"/>
    </xf>
    <xf numFmtId="4" fontId="7" fillId="2" borderId="2" xfId="0" applyNumberFormat="1" applyFont="1" applyFill="1" applyBorder="1" applyAlignment="1">
      <alignment vertical="top"/>
    </xf>
    <xf numFmtId="0" fontId="0" fillId="6" borderId="7" xfId="0" applyFill="1" applyBorder="1" applyAlignment="1">
      <alignment vertical="top"/>
    </xf>
    <xf numFmtId="0" fontId="9" fillId="6" borderId="8" xfId="0" applyFont="1" applyFill="1" applyBorder="1" applyAlignment="1">
      <alignment vertical="top"/>
    </xf>
    <xf numFmtId="0" fontId="0" fillId="6" borderId="8" xfId="0" applyFill="1" applyBorder="1" applyAlignment="1">
      <alignment horizontal="left" vertical="center" indent="1"/>
    </xf>
    <xf numFmtId="4" fontId="11" fillId="6" borderId="9" xfId="0" applyNumberFormat="1" applyFont="1" applyFill="1" applyBorder="1" applyAlignment="1">
      <alignment vertical="top"/>
    </xf>
    <xf numFmtId="49" fontId="4" fillId="0" borderId="0" xfId="0" applyNumberFormat="1" applyFont="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center" indent="1"/>
    </xf>
    <xf numFmtId="4" fontId="4" fillId="0" borderId="0" xfId="0" applyNumberFormat="1" applyFont="1" applyBorder="1" applyAlignment="1">
      <alignment vertical="top"/>
    </xf>
    <xf numFmtId="3" fontId="4" fillId="0" borderId="0" xfId="0" applyNumberFormat="1" applyFont="1" applyBorder="1" applyAlignment="1">
      <alignment vertical="top"/>
    </xf>
    <xf numFmtId="0" fontId="0" fillId="0" borderId="0" xfId="0" applyBorder="1" applyAlignment="1">
      <alignment vertical="top" wrapText="1"/>
    </xf>
    <xf numFmtId="0" fontId="6" fillId="0" borderId="0" xfId="0" applyFont="1" applyBorder="1" applyAlignment="1">
      <alignment vertical="top" wrapText="1"/>
    </xf>
    <xf numFmtId="0" fontId="0" fillId="0" borderId="0" xfId="0" applyBorder="1" applyAlignment="1">
      <alignment horizontal="left" vertical="center" wrapText="1"/>
    </xf>
    <xf numFmtId="4" fontId="0" fillId="0" borderId="0" xfId="0" applyNumberFormat="1" applyBorder="1" applyAlignment="1">
      <alignment vertical="top" wrapText="1"/>
    </xf>
    <xf numFmtId="3" fontId="0" fillId="0" borderId="0" xfId="0" applyNumberFormat="1" applyBorder="1" applyAlignment="1">
      <alignment vertical="top" wrapText="1"/>
    </xf>
    <xf numFmtId="49" fontId="4" fillId="4" borderId="0" xfId="0" applyNumberFormat="1" applyFont="1" applyFill="1" applyBorder="1" applyAlignment="1">
      <alignment vertical="top"/>
    </xf>
    <xf numFmtId="0" fontId="4" fillId="4" borderId="0" xfId="0" applyFont="1" applyFill="1" applyBorder="1" applyAlignment="1">
      <alignment vertical="top"/>
    </xf>
    <xf numFmtId="0" fontId="4" fillId="4" borderId="0" xfId="0" applyFont="1" applyFill="1" applyBorder="1" applyAlignment="1">
      <alignment horizontal="left" vertical="center" indent="1"/>
    </xf>
    <xf numFmtId="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49" fontId="4" fillId="3" borderId="0" xfId="0" applyNumberFormat="1" applyFont="1" applyFill="1" applyBorder="1" applyAlignment="1">
      <alignment vertical="top"/>
    </xf>
    <xf numFmtId="0" fontId="4" fillId="3" borderId="0" xfId="0" applyFont="1" applyFill="1" applyBorder="1" applyAlignment="1">
      <alignment vertical="top"/>
    </xf>
    <xf numFmtId="0" fontId="4" fillId="3" borderId="0" xfId="0" applyFont="1" applyFill="1" applyBorder="1" applyAlignment="1">
      <alignment horizontal="left" vertical="center" indent="1"/>
    </xf>
    <xf numFmtId="4" fontId="4" fillId="3" borderId="0" xfId="0" applyNumberFormat="1" applyFont="1" applyFill="1" applyBorder="1" applyAlignment="1">
      <alignment vertical="top"/>
    </xf>
    <xf numFmtId="3" fontId="4" fillId="3" borderId="0"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0" fontId="0" fillId="3" borderId="0" xfId="0" applyFill="1" applyBorder="1" applyAlignment="1">
      <alignment vertical="top"/>
    </xf>
    <xf numFmtId="0" fontId="0" fillId="3" borderId="0" xfId="0" applyFill="1" applyBorder="1" applyAlignment="1">
      <alignment horizontal="left" vertical="center" indent="1"/>
    </xf>
    <xf numFmtId="4" fontId="0" fillId="3" borderId="0" xfId="0" applyNumberFormat="1" applyFill="1" applyBorder="1" applyAlignment="1">
      <alignment vertical="top"/>
    </xf>
    <xf numFmtId="3" fontId="0" fillId="3" borderId="0" xfId="0" applyNumberFormat="1" applyFill="1" applyBorder="1" applyAlignment="1">
      <alignment vertical="top"/>
    </xf>
    <xf numFmtId="0" fontId="12" fillId="0" borderId="0" xfId="0" applyFont="1" applyAlignment="1">
      <alignment vertical="top"/>
    </xf>
    <xf numFmtId="0" fontId="12" fillId="0" borderId="0" xfId="0" applyFont="1" applyAlignment="1">
      <alignment horizontal="left" vertical="center" indent="1"/>
    </xf>
    <xf numFmtId="4" fontId="12" fillId="0" borderId="0" xfId="0" applyNumberFormat="1" applyFont="1" applyAlignment="1">
      <alignment vertical="top"/>
    </xf>
    <xf numFmtId="3" fontId="12" fillId="0" borderId="0" xfId="0" applyNumberFormat="1" applyFont="1" applyAlignment="1">
      <alignment vertical="top"/>
    </xf>
    <xf numFmtId="0" fontId="13" fillId="0" borderId="0" xfId="0" applyFont="1" applyAlignment="1">
      <alignment vertical="top"/>
    </xf>
    <xf numFmtId="3" fontId="12" fillId="0" borderId="0" xfId="0" applyNumberFormat="1" applyFont="1" applyAlignment="1">
      <alignment horizontal="left" vertical="top"/>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left" vertical="center" indent="1"/>
    </xf>
    <xf numFmtId="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49" fontId="12" fillId="5" borderId="2" xfId="0" applyNumberFormat="1" applyFont="1" applyFill="1" applyBorder="1" applyAlignment="1">
      <alignment vertical="top"/>
    </xf>
    <xf numFmtId="0" fontId="12" fillId="5" borderId="2" xfId="0" applyFont="1" applyFill="1" applyBorder="1" applyAlignment="1">
      <alignment vertical="top"/>
    </xf>
    <xf numFmtId="0" fontId="12" fillId="5" borderId="2" xfId="0" applyFont="1" applyFill="1" applyBorder="1" applyAlignment="1">
      <alignment horizontal="left" vertical="center" indent="1"/>
    </xf>
    <xf numFmtId="4" fontId="12" fillId="5" borderId="2" xfId="0" applyNumberFormat="1" applyFont="1" applyFill="1" applyBorder="1" applyAlignment="1">
      <alignment vertical="top"/>
    </xf>
    <xf numFmtId="3" fontId="12" fillId="5" borderId="2" xfId="0" applyNumberFormat="1" applyFont="1" applyFill="1" applyBorder="1" applyAlignment="1">
      <alignment vertical="top"/>
    </xf>
    <xf numFmtId="0" fontId="12" fillId="0" borderId="2" xfId="0" applyFont="1" applyBorder="1" applyAlignment="1">
      <alignment vertical="top" wrapText="1"/>
    </xf>
    <xf numFmtId="0" fontId="15" fillId="0" borderId="2" xfId="0" applyFont="1" applyBorder="1" applyAlignment="1">
      <alignment vertical="top" wrapText="1"/>
    </xf>
    <xf numFmtId="0" fontId="12" fillId="0" borderId="2" xfId="0" applyFont="1" applyBorder="1" applyAlignment="1">
      <alignment horizontal="left" vertical="center" wrapText="1"/>
    </xf>
    <xf numFmtId="4" fontId="12" fillId="0" borderId="2" xfId="0" applyNumberFormat="1" applyFont="1" applyBorder="1" applyAlignment="1">
      <alignment vertical="top" wrapText="1"/>
    </xf>
    <xf numFmtId="3" fontId="12" fillId="0" borderId="2" xfId="0" applyNumberFormat="1" applyFont="1" applyBorder="1" applyAlignment="1">
      <alignment vertical="top" wrapText="1"/>
    </xf>
    <xf numFmtId="49" fontId="12" fillId="0" borderId="2" xfId="0" applyNumberFormat="1" applyFont="1" applyBorder="1" applyAlignment="1">
      <alignment vertical="top"/>
    </xf>
    <xf numFmtId="0" fontId="12" fillId="0" borderId="2" xfId="0" applyFont="1" applyBorder="1" applyAlignment="1">
      <alignment vertical="top"/>
    </xf>
    <xf numFmtId="0" fontId="12" fillId="0" borderId="2" xfId="0" applyFont="1" applyBorder="1" applyAlignment="1">
      <alignment horizontal="left" vertical="center" indent="1"/>
    </xf>
    <xf numFmtId="4" fontId="12" fillId="0" borderId="2" xfId="0" applyNumberFormat="1" applyFont="1" applyBorder="1" applyAlignment="1">
      <alignment vertical="top"/>
    </xf>
    <xf numFmtId="0" fontId="12" fillId="0" borderId="3" xfId="0" applyFont="1" applyBorder="1" applyAlignment="1">
      <alignment vertical="top" wrapText="1"/>
    </xf>
    <xf numFmtId="0" fontId="15" fillId="0" borderId="3" xfId="0" applyFont="1" applyBorder="1" applyAlignment="1">
      <alignment vertical="top" wrapText="1"/>
    </xf>
    <xf numFmtId="0" fontId="12" fillId="0" borderId="3" xfId="0" applyFont="1" applyBorder="1" applyAlignment="1">
      <alignment horizontal="left" vertical="center" wrapText="1"/>
    </xf>
    <xf numFmtId="4" fontId="12" fillId="0" borderId="3" xfId="0" applyNumberFormat="1" applyFont="1" applyBorder="1" applyAlignment="1">
      <alignment vertical="top" wrapText="1"/>
    </xf>
    <xf numFmtId="3" fontId="12" fillId="0" borderId="3" xfId="0" applyNumberFormat="1" applyFont="1" applyBorder="1" applyAlignment="1">
      <alignment vertical="top" wrapText="1"/>
    </xf>
    <xf numFmtId="49" fontId="12" fillId="7" borderId="2" xfId="0" applyNumberFormat="1" applyFont="1" applyFill="1" applyBorder="1" applyAlignment="1">
      <alignment vertical="top"/>
    </xf>
    <xf numFmtId="0" fontId="12" fillId="7" borderId="2" xfId="0" applyFont="1" applyFill="1" applyBorder="1" applyAlignment="1">
      <alignment vertical="top"/>
    </xf>
    <xf numFmtId="0" fontId="12" fillId="7" borderId="2" xfId="0" applyFont="1" applyFill="1" applyBorder="1" applyAlignment="1">
      <alignment horizontal="left" vertical="center" indent="1"/>
    </xf>
    <xf numFmtId="4" fontId="12" fillId="7" borderId="2" xfId="0" applyNumberFormat="1" applyFont="1" applyFill="1" applyBorder="1" applyAlignment="1">
      <alignment vertical="top"/>
    </xf>
    <xf numFmtId="3" fontId="12" fillId="7" borderId="2" xfId="0" applyNumberFormat="1" applyFont="1" applyFill="1" applyBorder="1" applyAlignment="1">
      <alignment vertical="top"/>
    </xf>
    <xf numFmtId="49" fontId="12" fillId="8" borderId="2" xfId="0" applyNumberFormat="1" applyFont="1" applyFill="1" applyBorder="1" applyAlignment="1">
      <alignment vertical="top"/>
    </xf>
    <xf numFmtId="0" fontId="12" fillId="8" borderId="2" xfId="0" applyFont="1" applyFill="1" applyBorder="1" applyAlignment="1">
      <alignment vertical="top"/>
    </xf>
    <xf numFmtId="0" fontId="12" fillId="8" borderId="2" xfId="0" applyFont="1" applyFill="1" applyBorder="1" applyAlignment="1">
      <alignment horizontal="left" vertical="center" indent="1"/>
    </xf>
    <xf numFmtId="49" fontId="13" fillId="7" borderId="4" xfId="0" applyNumberFormat="1" applyFont="1" applyFill="1" applyBorder="1" applyAlignment="1">
      <alignment vertical="top"/>
    </xf>
    <xf numFmtId="0" fontId="13" fillId="7" borderId="5" xfId="0" applyFont="1" applyFill="1" applyBorder="1" applyAlignment="1">
      <alignment vertical="top"/>
    </xf>
    <xf numFmtId="0" fontId="13" fillId="7" borderId="5" xfId="0" applyFont="1" applyFill="1" applyBorder="1" applyAlignment="1">
      <alignment horizontal="left" vertical="center" indent="1"/>
    </xf>
    <xf numFmtId="4" fontId="13" fillId="7" borderId="5" xfId="0" applyNumberFormat="1" applyFont="1" applyFill="1" applyBorder="1" applyAlignment="1">
      <alignment vertical="top"/>
    </xf>
    <xf numFmtId="3" fontId="13" fillId="7" borderId="6" xfId="0" applyNumberFormat="1" applyFont="1" applyFill="1" applyBorder="1" applyAlignment="1">
      <alignment vertical="top"/>
    </xf>
    <xf numFmtId="0" fontId="12" fillId="5" borderId="2" xfId="0" applyFont="1" applyFill="1" applyBorder="1" applyAlignment="1">
      <alignment vertical="top" wrapText="1"/>
    </xf>
    <xf numFmtId="49" fontId="12" fillId="9" borderId="2" xfId="0" applyNumberFormat="1" applyFont="1" applyFill="1" applyBorder="1" applyAlignment="1">
      <alignment vertical="top"/>
    </xf>
    <xf numFmtId="0" fontId="12" fillId="9" borderId="2" xfId="0" applyFont="1" applyFill="1" applyBorder="1" applyAlignment="1">
      <alignment vertical="top"/>
    </xf>
    <xf numFmtId="0" fontId="12" fillId="9" borderId="2" xfId="0" applyFont="1" applyFill="1" applyBorder="1" applyAlignment="1">
      <alignment horizontal="left" vertical="center" indent="1"/>
    </xf>
    <xf numFmtId="49" fontId="13" fillId="7" borderId="7" xfId="0" applyNumberFormat="1" applyFont="1" applyFill="1" applyBorder="1" applyAlignment="1">
      <alignment vertical="top"/>
    </xf>
    <xf numFmtId="0" fontId="13" fillId="7" borderId="8" xfId="0" applyFont="1" applyFill="1" applyBorder="1" applyAlignment="1">
      <alignment vertical="top"/>
    </xf>
    <xf numFmtId="0" fontId="13" fillId="7" borderId="8" xfId="0" applyFont="1" applyFill="1" applyBorder="1" applyAlignment="1">
      <alignment horizontal="left" vertical="center" indent="1"/>
    </xf>
    <xf numFmtId="4" fontId="13" fillId="7" borderId="8" xfId="0" applyNumberFormat="1" applyFont="1" applyFill="1" applyBorder="1" applyAlignment="1">
      <alignment vertical="top"/>
    </xf>
    <xf numFmtId="3" fontId="13" fillId="7" borderId="9" xfId="0" applyNumberFormat="1" applyFont="1" applyFill="1" applyBorder="1" applyAlignment="1">
      <alignment vertical="top"/>
    </xf>
    <xf numFmtId="2" fontId="16" fillId="2" borderId="2" xfId="0" applyNumberFormat="1" applyFont="1" applyFill="1" applyBorder="1" applyAlignment="1">
      <alignment horizontal="left" vertical="top" wrapText="1"/>
    </xf>
    <xf numFmtId="2" fontId="17" fillId="2" borderId="2" xfId="1" applyNumberFormat="1" applyFont="1" applyFill="1" applyBorder="1" applyAlignment="1">
      <alignment horizontal="left" vertical="top" wrapText="1"/>
    </xf>
    <xf numFmtId="2" fontId="16" fillId="2" borderId="2" xfId="1" applyNumberFormat="1" applyFont="1" applyFill="1" applyBorder="1" applyAlignment="1">
      <alignment horizontal="left" vertical="top" wrapText="1"/>
    </xf>
    <xf numFmtId="2" fontId="17" fillId="2" borderId="3" xfId="1" applyNumberFormat="1" applyFont="1" applyFill="1" applyBorder="1" applyAlignment="1">
      <alignment horizontal="left" vertical="top" wrapText="1"/>
    </xf>
    <xf numFmtId="3" fontId="18" fillId="10" borderId="10" xfId="12" applyNumberFormat="1" applyFill="1" applyBorder="1" applyAlignment="1">
      <alignment vertical="top"/>
    </xf>
    <xf numFmtId="3" fontId="18" fillId="0" borderId="10" xfId="12" applyNumberFormat="1" applyBorder="1" applyAlignment="1">
      <alignment vertical="top"/>
    </xf>
    <xf numFmtId="4" fontId="18" fillId="0" borderId="10" xfId="12" applyNumberFormat="1" applyBorder="1" applyAlignment="1">
      <alignment vertical="top"/>
    </xf>
    <xf numFmtId="4" fontId="18" fillId="10" borderId="10" xfId="12" applyNumberFormat="1" applyFill="1" applyBorder="1" applyAlignment="1">
      <alignment vertical="top"/>
    </xf>
    <xf numFmtId="0" fontId="18" fillId="0" borderId="10" xfId="12" applyBorder="1" applyAlignment="1">
      <alignment vertical="top"/>
    </xf>
    <xf numFmtId="0" fontId="18" fillId="10" borderId="10" xfId="12" applyFill="1" applyBorder="1" applyAlignment="1">
      <alignment vertical="top"/>
    </xf>
    <xf numFmtId="0" fontId="18" fillId="0" borderId="10" xfId="12" applyBorder="1" applyAlignment="1">
      <alignment horizontal="left" vertical="center" indent="1"/>
    </xf>
    <xf numFmtId="49" fontId="12" fillId="2" borderId="2" xfId="0" applyNumberFormat="1" applyFont="1" applyFill="1" applyBorder="1" applyAlignment="1">
      <alignment vertical="top"/>
    </xf>
    <xf numFmtId="0" fontId="12" fillId="2" borderId="2" xfId="0" applyFont="1" applyFill="1" applyBorder="1" applyAlignment="1">
      <alignment vertical="top"/>
    </xf>
    <xf numFmtId="0" fontId="12" fillId="2" borderId="2" xfId="0" applyFont="1" applyFill="1" applyBorder="1" applyAlignment="1">
      <alignment vertical="top" wrapText="1"/>
    </xf>
    <xf numFmtId="0" fontId="18" fillId="11" borderId="10" xfId="12" applyFill="1" applyBorder="1" applyAlignment="1">
      <alignment vertical="top"/>
    </xf>
    <xf numFmtId="4" fontId="18" fillId="11" borderId="10" xfId="12" applyNumberFormat="1" applyFill="1" applyBorder="1" applyAlignment="1">
      <alignment vertical="top"/>
    </xf>
    <xf numFmtId="3" fontId="18" fillId="11" borderId="10" xfId="12" applyNumberFormat="1" applyFill="1" applyBorder="1" applyAlignment="1">
      <alignment vertical="top"/>
    </xf>
    <xf numFmtId="0" fontId="18" fillId="12" borderId="10" xfId="12" applyFill="1" applyBorder="1" applyAlignment="1">
      <alignment vertical="top"/>
    </xf>
    <xf numFmtId="4" fontId="18" fillId="12" borderId="10" xfId="12" applyNumberFormat="1" applyFill="1" applyBorder="1" applyAlignment="1">
      <alignment vertical="top"/>
    </xf>
    <xf numFmtId="3" fontId="18" fillId="12" borderId="10" xfId="12" applyNumberFormat="1" applyFill="1" applyBorder="1" applyAlignment="1">
      <alignment vertical="top"/>
    </xf>
    <xf numFmtId="0" fontId="18" fillId="13" borderId="10" xfId="12" applyFill="1" applyBorder="1" applyAlignment="1">
      <alignment vertical="top"/>
    </xf>
    <xf numFmtId="4" fontId="18" fillId="13" borderId="10" xfId="12" applyNumberFormat="1" applyFill="1" applyBorder="1" applyAlignment="1">
      <alignment vertical="top"/>
    </xf>
    <xf numFmtId="3" fontId="18" fillId="13" borderId="10" xfId="12" applyNumberFormat="1" applyFill="1" applyBorder="1" applyAlignment="1">
      <alignment vertical="top"/>
    </xf>
    <xf numFmtId="0" fontId="18" fillId="11" borderId="10" xfId="12" applyFill="1" applyBorder="1" applyAlignment="1">
      <alignment horizontal="left" vertical="center" indent="1"/>
    </xf>
    <xf numFmtId="0" fontId="12" fillId="0" borderId="11" xfId="0" applyFont="1" applyBorder="1" applyAlignment="1">
      <alignment vertical="top" wrapText="1"/>
    </xf>
    <xf numFmtId="0" fontId="18" fillId="11" borderId="12" xfId="12" applyFill="1" applyBorder="1" applyAlignment="1">
      <alignment vertical="top"/>
    </xf>
    <xf numFmtId="4" fontId="18" fillId="11" borderId="12" xfId="12" applyNumberFormat="1" applyFill="1" applyBorder="1" applyAlignment="1">
      <alignment vertical="top"/>
    </xf>
    <xf numFmtId="3" fontId="18" fillId="11" borderId="12" xfId="12" applyNumberFormat="1" applyFill="1" applyBorder="1" applyAlignment="1">
      <alignment vertical="top"/>
    </xf>
    <xf numFmtId="17" fontId="12" fillId="0" borderId="11" xfId="0" applyNumberFormat="1" applyFont="1" applyBorder="1" applyAlignment="1">
      <alignment vertical="top" wrapText="1"/>
    </xf>
    <xf numFmtId="0" fontId="9" fillId="0" borderId="1" xfId="0"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cellXfs>
  <cellStyles count="13">
    <cellStyle name="Čárka 2" xfId="5"/>
    <cellStyle name="Čárka 2 2" xfId="9"/>
    <cellStyle name="Čárka 3" xfId="3"/>
    <cellStyle name="Excel Built-in Normal" xfId="12"/>
    <cellStyle name="Normální" xfId="0" builtinId="0"/>
    <cellStyle name="Normální 2" xfId="2"/>
    <cellStyle name="Normální 2 2" xfId="7"/>
    <cellStyle name="Normální 2 3" xfId="4"/>
    <cellStyle name="Normální 3" xfId="1"/>
    <cellStyle name="Normální 4" xfId="6"/>
    <cellStyle name="Normální 4 2" xfId="10"/>
    <cellStyle name="Normální 5" xfId="8"/>
    <cellStyle name="Normální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tabSelected="1" view="pageBreakPreview" zoomScaleNormal="100" zoomScaleSheetLayoutView="100" workbookViewId="0">
      <selection activeCell="D11" sqref="D11"/>
    </sheetView>
  </sheetViews>
  <sheetFormatPr defaultRowHeight="15" x14ac:dyDescent="0.25"/>
  <cols>
    <col min="1" max="1" width="9.140625" style="2"/>
    <col min="2" max="2" width="63.85546875" style="2" customWidth="1"/>
    <col min="3" max="3" width="26.42578125" style="6" customWidth="1"/>
    <col min="4" max="4" width="17.85546875" style="4" customWidth="1"/>
    <col min="5" max="5" width="18.140625" style="3" customWidth="1"/>
    <col min="6" max="7" width="9.140625" style="2"/>
  </cols>
  <sheetData>
    <row r="1" spans="1:7" x14ac:dyDescent="0.25">
      <c r="A1" s="136" t="s">
        <v>0</v>
      </c>
      <c r="B1" s="136"/>
      <c r="C1" s="136"/>
      <c r="D1" s="136"/>
    </row>
    <row r="2" spans="1:7" x14ac:dyDescent="0.25">
      <c r="A2" s="10"/>
      <c r="B2" s="11"/>
      <c r="C2" s="12"/>
      <c r="D2" s="13"/>
    </row>
    <row r="3" spans="1:7" x14ac:dyDescent="0.25">
      <c r="A3" s="136" t="s">
        <v>1</v>
      </c>
      <c r="B3" s="136"/>
      <c r="C3" s="136"/>
      <c r="D3" s="136"/>
    </row>
    <row r="4" spans="1:7" x14ac:dyDescent="0.25">
      <c r="A4" s="10"/>
      <c r="B4" s="10"/>
      <c r="C4" s="12"/>
      <c r="D4" s="13"/>
    </row>
    <row r="5" spans="1:7" x14ac:dyDescent="0.25">
      <c r="A5" s="137" t="s">
        <v>200</v>
      </c>
      <c r="B5" s="137"/>
      <c r="C5" s="137"/>
      <c r="D5" s="137"/>
    </row>
    <row r="6" spans="1:7" x14ac:dyDescent="0.25">
      <c r="A6" s="10"/>
      <c r="B6" s="14"/>
      <c r="C6" s="12"/>
      <c r="D6" s="13"/>
    </row>
    <row r="7" spans="1:7" s="1" customFormat="1" x14ac:dyDescent="0.25">
      <c r="A7" s="10"/>
      <c r="B7" s="10"/>
      <c r="C7" s="12"/>
      <c r="D7" s="13"/>
      <c r="E7" s="3"/>
      <c r="F7" s="2"/>
      <c r="G7" s="2"/>
    </row>
    <row r="9" spans="1:7" x14ac:dyDescent="0.25">
      <c r="A9" s="135" t="s">
        <v>212</v>
      </c>
      <c r="B9" s="135"/>
      <c r="C9" s="135"/>
      <c r="D9" s="135"/>
    </row>
    <row r="10" spans="1:7" ht="21" x14ac:dyDescent="0.25">
      <c r="A10" s="15" t="s">
        <v>13</v>
      </c>
      <c r="B10" s="16" t="s">
        <v>14</v>
      </c>
      <c r="C10" s="16" t="s">
        <v>201</v>
      </c>
      <c r="D10" s="17" t="s">
        <v>18</v>
      </c>
    </row>
    <row r="11" spans="1:7" x14ac:dyDescent="0.25">
      <c r="A11" s="18" t="s">
        <v>202</v>
      </c>
      <c r="B11" s="19" t="s">
        <v>203</v>
      </c>
      <c r="C11" s="20" t="s">
        <v>204</v>
      </c>
      <c r="D11" s="21">
        <f>SWB!F9</f>
        <v>0</v>
      </c>
    </row>
    <row r="12" spans="1:7" x14ac:dyDescent="0.25">
      <c r="A12" s="18" t="s">
        <v>205</v>
      </c>
      <c r="B12" s="19" t="s">
        <v>206</v>
      </c>
      <c r="C12" s="20" t="s">
        <v>207</v>
      </c>
      <c r="D12" s="21">
        <f>WHP!F9</f>
        <v>0</v>
      </c>
    </row>
    <row r="13" spans="1:7" x14ac:dyDescent="0.25">
      <c r="A13" s="18" t="s">
        <v>208</v>
      </c>
      <c r="B13" s="19" t="s">
        <v>209</v>
      </c>
      <c r="C13" s="20" t="s">
        <v>210</v>
      </c>
      <c r="D13" s="21">
        <f>KPB!F9</f>
        <v>0</v>
      </c>
    </row>
    <row r="14" spans="1:7" x14ac:dyDescent="0.25">
      <c r="A14" s="18" t="s">
        <v>211</v>
      </c>
      <c r="B14" s="19" t="s">
        <v>242</v>
      </c>
      <c r="C14" s="20" t="s">
        <v>258</v>
      </c>
      <c r="D14" s="21">
        <f>MZB!F9</f>
        <v>0</v>
      </c>
    </row>
    <row r="15" spans="1:7" x14ac:dyDescent="0.25">
      <c r="A15" s="18"/>
      <c r="B15" s="19" t="s">
        <v>251</v>
      </c>
      <c r="C15" s="20"/>
      <c r="D15" s="21">
        <f>List1!F16</f>
        <v>0</v>
      </c>
    </row>
    <row r="16" spans="1:7" ht="16.5" thickBot="1" x14ac:dyDescent="0.3">
      <c r="A16" s="22"/>
      <c r="B16" s="23" t="s">
        <v>20</v>
      </c>
      <c r="C16" s="24"/>
      <c r="D16" s="25">
        <f>SUM(D11:D15)</f>
        <v>0</v>
      </c>
    </row>
  </sheetData>
  <mergeCells count="4">
    <mergeCell ref="A9:D9"/>
    <mergeCell ref="A1:D1"/>
    <mergeCell ref="A3:D3"/>
    <mergeCell ref="A5:D5"/>
  </mergeCells>
  <pageMargins left="0.7" right="0.7" top="0.78740157499999996" bottom="0.78740157499999996"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view="pageBreakPreview" topLeftCell="B1" zoomScale="99" zoomScaleNormal="100" zoomScaleSheetLayoutView="80" workbookViewId="0">
      <selection activeCell="B48" sqref="B48"/>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4"/>
      <c r="B1" s="54" t="s">
        <v>0</v>
      </c>
      <c r="C1" s="55"/>
      <c r="D1" s="54" t="s">
        <v>4</v>
      </c>
      <c r="E1" s="56" t="s">
        <v>5</v>
      </c>
      <c r="F1" s="57" t="s">
        <v>6</v>
      </c>
    </row>
    <row r="2" spans="1:9" x14ac:dyDescent="0.25">
      <c r="A2" s="54"/>
      <c r="B2" s="54"/>
      <c r="C2" s="55"/>
      <c r="D2" s="54"/>
      <c r="E2" s="56" t="s">
        <v>7</v>
      </c>
      <c r="F2" s="57" t="s">
        <v>8</v>
      </c>
    </row>
    <row r="3" spans="1:9" x14ac:dyDescent="0.25">
      <c r="A3" s="54"/>
      <c r="B3" s="54" t="s">
        <v>1</v>
      </c>
      <c r="C3" s="55"/>
      <c r="D3" s="54"/>
      <c r="E3" s="56" t="s">
        <v>9</v>
      </c>
      <c r="F3" s="57" t="s">
        <v>10</v>
      </c>
    </row>
    <row r="4" spans="1:9" x14ac:dyDescent="0.25">
      <c r="A4" s="54"/>
      <c r="B4" s="58" t="s">
        <v>2</v>
      </c>
      <c r="C4" s="55"/>
      <c r="D4" s="54"/>
      <c r="E4" s="56" t="s">
        <v>11</v>
      </c>
      <c r="F4" s="59">
        <v>330</v>
      </c>
    </row>
    <row r="5" spans="1:9" x14ac:dyDescent="0.25">
      <c r="A5" s="54"/>
      <c r="B5" s="54" t="s">
        <v>3</v>
      </c>
      <c r="C5" s="55"/>
      <c r="D5" s="54"/>
      <c r="E5" s="56" t="s">
        <v>12</v>
      </c>
      <c r="F5" s="59">
        <v>30</v>
      </c>
    </row>
    <row r="6" spans="1:9" s="1" customFormat="1" x14ac:dyDescent="0.25">
      <c r="A6" s="54"/>
      <c r="B6" s="54"/>
      <c r="C6" s="55"/>
      <c r="D6" s="54"/>
      <c r="E6" s="56"/>
      <c r="F6" s="57"/>
      <c r="G6" s="3"/>
      <c r="H6" s="2"/>
      <c r="I6" s="2"/>
    </row>
    <row r="7" spans="1:9" x14ac:dyDescent="0.25">
      <c r="A7" s="54"/>
      <c r="B7" s="54"/>
      <c r="C7" s="55"/>
      <c r="D7" s="54"/>
      <c r="E7" s="56"/>
      <c r="F7" s="57"/>
    </row>
    <row r="8" spans="1:9" s="5" customFormat="1" ht="21" x14ac:dyDescent="0.25">
      <c r="A8" s="60" t="s">
        <v>13</v>
      </c>
      <c r="B8" s="61" t="s">
        <v>14</v>
      </c>
      <c r="C8" s="62" t="s">
        <v>15</v>
      </c>
      <c r="D8" s="61" t="s">
        <v>16</v>
      </c>
      <c r="E8" s="63" t="s">
        <v>17</v>
      </c>
      <c r="F8" s="64" t="s">
        <v>18</v>
      </c>
      <c r="G8" s="7"/>
    </row>
    <row r="9" spans="1:9" x14ac:dyDescent="0.25">
      <c r="A9" s="84" t="s">
        <v>19</v>
      </c>
      <c r="B9" s="85" t="s">
        <v>20</v>
      </c>
      <c r="C9" s="86" t="s">
        <v>21</v>
      </c>
      <c r="D9" s="85"/>
      <c r="E9" s="87"/>
      <c r="F9" s="88">
        <f>0+F10+F18+F31+F46+F69</f>
        <v>0</v>
      </c>
    </row>
    <row r="10" spans="1:9" x14ac:dyDescent="0.25">
      <c r="A10" s="89">
        <v>1</v>
      </c>
      <c r="B10" s="90" t="s">
        <v>22</v>
      </c>
      <c r="C10" s="91" t="s">
        <v>21</v>
      </c>
      <c r="D10" s="126"/>
      <c r="E10" s="127"/>
      <c r="F10" s="128">
        <f>0+F11+F13+F15</f>
        <v>0</v>
      </c>
    </row>
    <row r="11" spans="1:9" x14ac:dyDescent="0.25">
      <c r="A11" s="65" t="s">
        <v>23</v>
      </c>
      <c r="B11" s="66" t="s">
        <v>213</v>
      </c>
      <c r="C11" s="67" t="s">
        <v>24</v>
      </c>
      <c r="D11" s="115">
        <v>1</v>
      </c>
      <c r="E11" s="110"/>
      <c r="F11" s="111">
        <f>ROUND(D11*E11,0)</f>
        <v>0</v>
      </c>
    </row>
    <row r="12" spans="1:9" s="1" customFormat="1" ht="168" outlineLevel="1" x14ac:dyDescent="0.25">
      <c r="A12" s="70"/>
      <c r="B12" s="71" t="s">
        <v>254</v>
      </c>
      <c r="C12" s="72"/>
      <c r="D12" s="114"/>
      <c r="E12" s="112"/>
      <c r="F12" s="111"/>
      <c r="G12" s="9"/>
      <c r="H12" s="8"/>
      <c r="I12" s="8"/>
    </row>
    <row r="13" spans="1:9" x14ac:dyDescent="0.25">
      <c r="A13" s="65" t="s">
        <v>25</v>
      </c>
      <c r="B13" s="66" t="s">
        <v>194</v>
      </c>
      <c r="C13" s="67" t="s">
        <v>26</v>
      </c>
      <c r="D13" s="115">
        <v>256.3</v>
      </c>
      <c r="E13" s="113"/>
      <c r="F13" s="111">
        <f>ROUND(D13*E13,0)</f>
        <v>0</v>
      </c>
    </row>
    <row r="14" spans="1:9" s="1" customFormat="1" ht="48" outlineLevel="1" x14ac:dyDescent="0.25">
      <c r="A14" s="70"/>
      <c r="B14" s="71" t="s">
        <v>27</v>
      </c>
      <c r="C14" s="72"/>
      <c r="D14" s="114"/>
      <c r="E14" s="112"/>
      <c r="F14" s="111"/>
      <c r="G14" s="9"/>
      <c r="H14" s="8"/>
      <c r="I14" s="8"/>
    </row>
    <row r="15" spans="1:9" ht="15" customHeight="1" x14ac:dyDescent="0.25">
      <c r="A15" s="65" t="s">
        <v>28</v>
      </c>
      <c r="B15" s="66" t="s">
        <v>29</v>
      </c>
      <c r="C15" s="67" t="s">
        <v>21</v>
      </c>
      <c r="D15" s="115"/>
      <c r="E15" s="113"/>
      <c r="F15" s="110">
        <f>F16</f>
        <v>0</v>
      </c>
    </row>
    <row r="16" spans="1:9" ht="15" customHeight="1" x14ac:dyDescent="0.25">
      <c r="A16" s="75" t="s">
        <v>30</v>
      </c>
      <c r="B16" s="76" t="s">
        <v>195</v>
      </c>
      <c r="C16" s="77" t="s">
        <v>24</v>
      </c>
      <c r="D16" s="114">
        <v>1</v>
      </c>
      <c r="E16" s="112"/>
      <c r="F16" s="111">
        <f>ROUND(D16*E16,0)</f>
        <v>0</v>
      </c>
    </row>
    <row r="17" spans="1:9" s="1" customFormat="1" ht="60" outlineLevel="1" x14ac:dyDescent="0.25">
      <c r="A17" s="70"/>
      <c r="B17" s="71" t="s">
        <v>32</v>
      </c>
      <c r="C17" s="72"/>
      <c r="D17" s="114"/>
      <c r="E17" s="112"/>
      <c r="F17" s="111"/>
      <c r="G17" s="9"/>
      <c r="H17" s="8"/>
      <c r="I17" s="8"/>
    </row>
    <row r="18" spans="1:9" ht="15" customHeight="1" x14ac:dyDescent="0.25">
      <c r="A18" s="89">
        <v>2</v>
      </c>
      <c r="B18" s="90" t="s">
        <v>33</v>
      </c>
      <c r="C18" s="91" t="s">
        <v>21</v>
      </c>
      <c r="D18" s="126"/>
      <c r="E18" s="127"/>
      <c r="F18" s="128">
        <f>0+F19+F21+F23+F25+F27+F29</f>
        <v>0</v>
      </c>
    </row>
    <row r="19" spans="1:9" ht="15" customHeight="1" x14ac:dyDescent="0.25">
      <c r="A19" s="75" t="s">
        <v>34</v>
      </c>
      <c r="B19" s="76" t="s">
        <v>196</v>
      </c>
      <c r="C19" s="77" t="s">
        <v>38</v>
      </c>
      <c r="D19" s="114">
        <v>8.1199999999999992</v>
      </c>
      <c r="E19" s="112"/>
      <c r="F19" s="111">
        <f>ROUND(D19*E19,0)</f>
        <v>0</v>
      </c>
    </row>
    <row r="20" spans="1:9" s="1" customFormat="1" ht="156" outlineLevel="1" x14ac:dyDescent="0.25">
      <c r="A20" s="70"/>
      <c r="B20" s="71" t="s">
        <v>35</v>
      </c>
      <c r="C20" s="72"/>
      <c r="D20" s="114"/>
      <c r="E20" s="112"/>
      <c r="F20" s="111"/>
      <c r="G20" s="9"/>
      <c r="H20" s="8"/>
      <c r="I20" s="8"/>
    </row>
    <row r="21" spans="1:9" ht="15" customHeight="1" x14ac:dyDescent="0.25">
      <c r="A21" s="75" t="s">
        <v>36</v>
      </c>
      <c r="B21" s="76" t="s">
        <v>37</v>
      </c>
      <c r="C21" s="77" t="s">
        <v>38</v>
      </c>
      <c r="D21" s="114">
        <v>1</v>
      </c>
      <c r="E21" s="112"/>
      <c r="F21" s="111">
        <f>ROUND(D21*E21,0)</f>
        <v>0</v>
      </c>
    </row>
    <row r="22" spans="1:9" s="1" customFormat="1" ht="48" outlineLevel="1" x14ac:dyDescent="0.25">
      <c r="A22" s="70"/>
      <c r="B22" s="71" t="s">
        <v>39</v>
      </c>
      <c r="C22" s="72"/>
      <c r="D22" s="114"/>
      <c r="E22" s="112"/>
      <c r="F22" s="111"/>
      <c r="G22" s="9"/>
      <c r="H22" s="8"/>
      <c r="I22" s="8"/>
    </row>
    <row r="23" spans="1:9" x14ac:dyDescent="0.25">
      <c r="A23" s="75" t="s">
        <v>40</v>
      </c>
      <c r="B23" s="76" t="s">
        <v>41</v>
      </c>
      <c r="C23" s="77" t="s">
        <v>38</v>
      </c>
      <c r="D23" s="114">
        <v>1</v>
      </c>
      <c r="E23" s="112"/>
      <c r="F23" s="111">
        <f>ROUND(D23*E23,0)</f>
        <v>0</v>
      </c>
    </row>
    <row r="24" spans="1:9" s="1" customFormat="1" ht="60" outlineLevel="1" x14ac:dyDescent="0.25">
      <c r="A24" s="70"/>
      <c r="B24" s="71" t="s">
        <v>42</v>
      </c>
      <c r="C24" s="72"/>
      <c r="D24" s="114"/>
      <c r="E24" s="112"/>
      <c r="F24" s="111"/>
      <c r="G24" s="9"/>
      <c r="H24" s="8"/>
      <c r="I24" s="8"/>
    </row>
    <row r="25" spans="1:9" x14ac:dyDescent="0.25">
      <c r="A25" s="75" t="s">
        <v>43</v>
      </c>
      <c r="B25" s="76" t="s">
        <v>44</v>
      </c>
      <c r="C25" s="77" t="s">
        <v>38</v>
      </c>
      <c r="D25" s="114">
        <v>3</v>
      </c>
      <c r="E25" s="112"/>
      <c r="F25" s="111">
        <f>ROUND(D25*E25,0)</f>
        <v>0</v>
      </c>
    </row>
    <row r="26" spans="1:9" s="1" customFormat="1" ht="36" outlineLevel="1" x14ac:dyDescent="0.25">
      <c r="A26" s="70"/>
      <c r="B26" s="71" t="s">
        <v>45</v>
      </c>
      <c r="C26" s="72"/>
      <c r="D26" s="114"/>
      <c r="E26" s="112"/>
      <c r="F26" s="111"/>
      <c r="G26" s="9"/>
      <c r="H26" s="8"/>
      <c r="I26" s="8"/>
    </row>
    <row r="27" spans="1:9" x14ac:dyDescent="0.25">
      <c r="A27" s="75" t="s">
        <v>46</v>
      </c>
      <c r="B27" s="76" t="s">
        <v>47</v>
      </c>
      <c r="C27" s="77" t="s">
        <v>48</v>
      </c>
      <c r="D27" s="114">
        <v>3</v>
      </c>
      <c r="E27" s="112"/>
      <c r="F27" s="111">
        <f>ROUND(D27*E27,0)</f>
        <v>0</v>
      </c>
    </row>
    <row r="28" spans="1:9" s="1" customFormat="1" ht="36" outlineLevel="1" x14ac:dyDescent="0.25">
      <c r="A28" s="70"/>
      <c r="B28" s="71" t="s">
        <v>49</v>
      </c>
      <c r="C28" s="72"/>
      <c r="D28" s="114"/>
      <c r="E28" s="112"/>
      <c r="F28" s="111"/>
      <c r="G28" s="9"/>
      <c r="H28" s="8"/>
      <c r="I28" s="8"/>
    </row>
    <row r="29" spans="1:9" s="1" customFormat="1" x14ac:dyDescent="0.25">
      <c r="A29" s="75" t="s">
        <v>50</v>
      </c>
      <c r="B29" s="76" t="s">
        <v>197</v>
      </c>
      <c r="C29" s="77" t="s">
        <v>31</v>
      </c>
      <c r="D29" s="114">
        <v>2.1</v>
      </c>
      <c r="E29" s="112"/>
      <c r="F29" s="111">
        <f>ROUND(D29*E29,0)</f>
        <v>0</v>
      </c>
      <c r="G29" s="3"/>
      <c r="H29" s="2"/>
      <c r="I29" s="2"/>
    </row>
    <row r="30" spans="1:9" s="1" customFormat="1" ht="36" outlineLevel="1" x14ac:dyDescent="0.25">
      <c r="A30" s="70"/>
      <c r="B30" s="71" t="s">
        <v>51</v>
      </c>
      <c r="C30" s="72"/>
      <c r="D30" s="114"/>
      <c r="E30" s="112"/>
      <c r="F30" s="111"/>
      <c r="G30" s="9"/>
      <c r="H30" s="8"/>
      <c r="I30" s="8"/>
    </row>
    <row r="31" spans="1:9" x14ac:dyDescent="0.25">
      <c r="A31" s="89">
        <v>3</v>
      </c>
      <c r="B31" s="90" t="s">
        <v>52</v>
      </c>
      <c r="C31" s="91" t="s">
        <v>21</v>
      </c>
      <c r="D31" s="126"/>
      <c r="E31" s="127"/>
      <c r="F31" s="128">
        <f>0+F32+F34+F36+F38+F40+F42+F44</f>
        <v>0</v>
      </c>
    </row>
    <row r="32" spans="1:9" x14ac:dyDescent="0.25">
      <c r="A32" s="75" t="s">
        <v>53</v>
      </c>
      <c r="B32" s="76" t="s">
        <v>54</v>
      </c>
      <c r="C32" s="77" t="s">
        <v>31</v>
      </c>
      <c r="D32" s="114">
        <v>50</v>
      </c>
      <c r="E32" s="112"/>
      <c r="F32" s="111">
        <f>ROUND(D32*E32,0)</f>
        <v>0</v>
      </c>
    </row>
    <row r="33" spans="1:9" s="1" customFormat="1" ht="156" outlineLevel="1" x14ac:dyDescent="0.25">
      <c r="A33" s="70"/>
      <c r="B33" s="71" t="s">
        <v>55</v>
      </c>
      <c r="C33" s="72"/>
      <c r="D33" s="114"/>
      <c r="E33" s="112"/>
      <c r="F33" s="111"/>
      <c r="G33" s="9"/>
      <c r="H33" s="8"/>
      <c r="I33" s="8"/>
    </row>
    <row r="34" spans="1:9" x14ac:dyDescent="0.25">
      <c r="A34" s="75" t="s">
        <v>56</v>
      </c>
      <c r="B34" s="76" t="s">
        <v>57</v>
      </c>
      <c r="C34" s="77" t="s">
        <v>38</v>
      </c>
      <c r="D34" s="114">
        <v>6</v>
      </c>
      <c r="E34" s="112"/>
      <c r="F34" s="111">
        <f>ROUND(D34*E34,0)</f>
        <v>0</v>
      </c>
    </row>
    <row r="35" spans="1:9" s="1" customFormat="1" ht="108" outlineLevel="1" x14ac:dyDescent="0.25">
      <c r="A35" s="70"/>
      <c r="B35" s="71" t="s">
        <v>58</v>
      </c>
      <c r="C35" s="72"/>
      <c r="D35" s="114"/>
      <c r="E35" s="112"/>
      <c r="F35" s="111"/>
      <c r="G35" s="9"/>
      <c r="H35" s="8"/>
      <c r="I35" s="8"/>
    </row>
    <row r="36" spans="1:9" x14ac:dyDescent="0.25">
      <c r="A36" s="75" t="s">
        <v>59</v>
      </c>
      <c r="B36" s="76" t="s">
        <v>60</v>
      </c>
      <c r="C36" s="77" t="s">
        <v>38</v>
      </c>
      <c r="D36" s="114">
        <v>6</v>
      </c>
      <c r="E36" s="112"/>
      <c r="F36" s="111">
        <f>ROUND(D36*E36,0)</f>
        <v>0</v>
      </c>
    </row>
    <row r="37" spans="1:9" s="1" customFormat="1" ht="48" outlineLevel="1" x14ac:dyDescent="0.25">
      <c r="A37" s="70"/>
      <c r="B37" s="71" t="s">
        <v>61</v>
      </c>
      <c r="C37" s="72"/>
      <c r="D37" s="114"/>
      <c r="E37" s="112"/>
      <c r="F37" s="111"/>
      <c r="G37" s="9"/>
      <c r="H37" s="8"/>
      <c r="I37" s="8"/>
    </row>
    <row r="38" spans="1:9" x14ac:dyDescent="0.25">
      <c r="A38" s="75" t="s">
        <v>62</v>
      </c>
      <c r="B38" s="76" t="s">
        <v>63</v>
      </c>
      <c r="C38" s="77" t="s">
        <v>38</v>
      </c>
      <c r="D38" s="114">
        <v>6</v>
      </c>
      <c r="E38" s="112"/>
      <c r="F38" s="111">
        <f>ROUND(D38*E38,0)</f>
        <v>0</v>
      </c>
    </row>
    <row r="39" spans="1:9" s="1" customFormat="1" ht="24" outlineLevel="1" x14ac:dyDescent="0.25">
      <c r="A39" s="70"/>
      <c r="B39" s="71" t="s">
        <v>64</v>
      </c>
      <c r="C39" s="72"/>
      <c r="D39" s="114"/>
      <c r="E39" s="112"/>
      <c r="F39" s="111"/>
      <c r="G39" s="9"/>
      <c r="H39" s="8"/>
      <c r="I39" s="8"/>
    </row>
    <row r="40" spans="1:9" x14ac:dyDescent="0.25">
      <c r="A40" s="75" t="s">
        <v>65</v>
      </c>
      <c r="B40" s="76" t="s">
        <v>66</v>
      </c>
      <c r="C40" s="77" t="s">
        <v>38</v>
      </c>
      <c r="D40" s="114">
        <v>2</v>
      </c>
      <c r="E40" s="112"/>
      <c r="F40" s="111">
        <f>ROUND(D40*E40,0)</f>
        <v>0</v>
      </c>
    </row>
    <row r="41" spans="1:9" s="1" customFormat="1" ht="120" outlineLevel="1" x14ac:dyDescent="0.25">
      <c r="A41" s="70"/>
      <c r="B41" s="71" t="s">
        <v>67</v>
      </c>
      <c r="C41" s="72"/>
      <c r="D41" s="114"/>
      <c r="E41" s="112"/>
      <c r="F41" s="111"/>
      <c r="G41" s="9"/>
      <c r="H41" s="8"/>
      <c r="I41" s="8"/>
    </row>
    <row r="42" spans="1:9" x14ac:dyDescent="0.25">
      <c r="A42" s="75" t="s">
        <v>68</v>
      </c>
      <c r="B42" s="76" t="s">
        <v>69</v>
      </c>
      <c r="C42" s="77" t="s">
        <v>38</v>
      </c>
      <c r="D42" s="114">
        <v>2</v>
      </c>
      <c r="E42" s="112"/>
      <c r="F42" s="111">
        <f>ROUND(D42*E42,0)</f>
        <v>0</v>
      </c>
    </row>
    <row r="43" spans="1:9" s="1" customFormat="1" ht="60" outlineLevel="1" x14ac:dyDescent="0.25">
      <c r="A43" s="70"/>
      <c r="B43" s="71" t="s">
        <v>70</v>
      </c>
      <c r="C43" s="72"/>
      <c r="D43" s="114"/>
      <c r="E43" s="112"/>
      <c r="F43" s="111"/>
      <c r="G43" s="9"/>
      <c r="H43" s="8"/>
      <c r="I43" s="8"/>
    </row>
    <row r="44" spans="1:9" x14ac:dyDescent="0.25">
      <c r="A44" s="75" t="s">
        <v>71</v>
      </c>
      <c r="B44" s="76" t="s">
        <v>198</v>
      </c>
      <c r="C44" s="77" t="s">
        <v>24</v>
      </c>
      <c r="D44" s="114">
        <v>1</v>
      </c>
      <c r="E44" s="112"/>
      <c r="F44" s="111">
        <f>ROUND(D44*E44,0)</f>
        <v>0</v>
      </c>
    </row>
    <row r="45" spans="1:9" s="1" customFormat="1" outlineLevel="1" x14ac:dyDescent="0.25">
      <c r="A45" s="70"/>
      <c r="B45" s="71" t="s">
        <v>72</v>
      </c>
      <c r="C45" s="72"/>
      <c r="D45" s="114"/>
      <c r="E45" s="112"/>
      <c r="F45" s="111"/>
      <c r="G45" s="9"/>
      <c r="H45" s="8"/>
      <c r="I45" s="8"/>
    </row>
    <row r="46" spans="1:9" x14ac:dyDescent="0.25">
      <c r="A46" s="89">
        <v>4</v>
      </c>
      <c r="B46" s="90" t="s">
        <v>75</v>
      </c>
      <c r="C46" s="91" t="s">
        <v>21</v>
      </c>
      <c r="D46" s="126"/>
      <c r="E46" s="127"/>
      <c r="F46" s="128">
        <f>0+F47+F49+F51+F53+F55+F57+F59+F61+F63+F65+F67</f>
        <v>0</v>
      </c>
    </row>
    <row r="47" spans="1:9" x14ac:dyDescent="0.25">
      <c r="A47" s="89"/>
      <c r="B47" s="76" t="s">
        <v>262</v>
      </c>
      <c r="C47" s="77" t="s">
        <v>245</v>
      </c>
      <c r="D47" s="114">
        <v>4</v>
      </c>
      <c r="E47" s="112"/>
      <c r="F47" s="111">
        <f>E47</f>
        <v>0</v>
      </c>
    </row>
    <row r="48" spans="1:9" ht="156" outlineLevel="1" x14ac:dyDescent="0.25">
      <c r="A48" s="89"/>
      <c r="B48" s="71" t="s">
        <v>263</v>
      </c>
      <c r="C48" s="72"/>
      <c r="D48" s="114"/>
      <c r="E48" s="112"/>
      <c r="F48" s="111"/>
    </row>
    <row r="49" spans="1:9" x14ac:dyDescent="0.25">
      <c r="A49" s="75" t="s">
        <v>76</v>
      </c>
      <c r="B49" s="76" t="s">
        <v>77</v>
      </c>
      <c r="C49" s="77" t="s">
        <v>31</v>
      </c>
      <c r="D49" s="114">
        <v>111</v>
      </c>
      <c r="E49" s="112"/>
      <c r="F49" s="111">
        <f>ROUND(D49*E49,0)</f>
        <v>0</v>
      </c>
    </row>
    <row r="50" spans="1:9" s="1" customFormat="1" ht="96" outlineLevel="1" x14ac:dyDescent="0.25">
      <c r="A50" s="70"/>
      <c r="B50" s="71" t="s">
        <v>78</v>
      </c>
      <c r="C50" s="72"/>
      <c r="D50" s="114"/>
      <c r="E50" s="112"/>
      <c r="F50" s="111"/>
      <c r="G50" s="9"/>
      <c r="H50" s="8"/>
      <c r="I50" s="8"/>
    </row>
    <row r="51" spans="1:9" x14ac:dyDescent="0.25">
      <c r="A51" s="75" t="s">
        <v>79</v>
      </c>
      <c r="B51" s="76" t="s">
        <v>80</v>
      </c>
      <c r="C51" s="77" t="s">
        <v>31</v>
      </c>
      <c r="D51" s="114">
        <v>62.45</v>
      </c>
      <c r="E51" s="112"/>
      <c r="F51" s="111">
        <f>ROUND(D51*E51,0)</f>
        <v>0</v>
      </c>
    </row>
    <row r="52" spans="1:9" s="1" customFormat="1" ht="120" outlineLevel="1" x14ac:dyDescent="0.25">
      <c r="A52" s="70"/>
      <c r="B52" s="71" t="s">
        <v>81</v>
      </c>
      <c r="C52" s="72"/>
      <c r="D52" s="114"/>
      <c r="E52" s="112"/>
      <c r="F52" s="111"/>
      <c r="G52" s="9"/>
      <c r="H52" s="8"/>
      <c r="I52" s="8"/>
    </row>
    <row r="53" spans="1:9" x14ac:dyDescent="0.25">
      <c r="A53" s="75" t="s">
        <v>82</v>
      </c>
      <c r="B53" s="76" t="s">
        <v>83</v>
      </c>
      <c r="C53" s="77" t="s">
        <v>38</v>
      </c>
      <c r="D53" s="114">
        <v>4</v>
      </c>
      <c r="E53" s="112"/>
      <c r="F53" s="111">
        <f>ROUND(D53*E53,0)</f>
        <v>0</v>
      </c>
    </row>
    <row r="54" spans="1:9" s="1" customFormat="1" ht="132" outlineLevel="1" x14ac:dyDescent="0.25">
      <c r="A54" s="70"/>
      <c r="B54" s="71" t="s">
        <v>84</v>
      </c>
      <c r="C54" s="72"/>
      <c r="D54" s="114"/>
      <c r="E54" s="112"/>
      <c r="F54" s="111"/>
      <c r="G54" s="9"/>
      <c r="H54" s="8"/>
      <c r="I54" s="8"/>
    </row>
    <row r="55" spans="1:9" x14ac:dyDescent="0.25">
      <c r="A55" s="75" t="s">
        <v>85</v>
      </c>
      <c r="B55" s="76" t="s">
        <v>86</v>
      </c>
      <c r="C55" s="77" t="s">
        <v>38</v>
      </c>
      <c r="D55" s="114">
        <v>8</v>
      </c>
      <c r="E55" s="112"/>
      <c r="F55" s="111">
        <f>ROUND(D55*E55,0)</f>
        <v>0</v>
      </c>
    </row>
    <row r="56" spans="1:9" s="1" customFormat="1" ht="36" outlineLevel="1" x14ac:dyDescent="0.25">
      <c r="A56" s="70"/>
      <c r="B56" s="71" t="s">
        <v>87</v>
      </c>
      <c r="C56" s="72"/>
      <c r="D56" s="114"/>
      <c r="E56" s="112"/>
      <c r="F56" s="111"/>
      <c r="G56" s="9"/>
      <c r="H56" s="8"/>
      <c r="I56" s="8"/>
    </row>
    <row r="57" spans="1:9" x14ac:dyDescent="0.25">
      <c r="A57" s="75" t="s">
        <v>88</v>
      </c>
      <c r="B57" s="76" t="s">
        <v>89</v>
      </c>
      <c r="C57" s="77" t="s">
        <v>38</v>
      </c>
      <c r="D57" s="114">
        <v>1</v>
      </c>
      <c r="E57" s="112"/>
      <c r="F57" s="111">
        <f>ROUND(D57*E57,0)</f>
        <v>0</v>
      </c>
    </row>
    <row r="58" spans="1:9" s="1" customFormat="1" ht="72" outlineLevel="1" x14ac:dyDescent="0.25">
      <c r="A58" s="70"/>
      <c r="B58" s="71" t="s">
        <v>90</v>
      </c>
      <c r="C58" s="72"/>
      <c r="D58" s="114"/>
      <c r="E58" s="112"/>
      <c r="F58" s="111"/>
      <c r="G58" s="9"/>
      <c r="H58" s="8"/>
      <c r="I58" s="8"/>
    </row>
    <row r="59" spans="1:9" x14ac:dyDescent="0.25">
      <c r="A59" s="75" t="s">
        <v>91</v>
      </c>
      <c r="B59" s="76" t="s">
        <v>92</v>
      </c>
      <c r="C59" s="77" t="s">
        <v>38</v>
      </c>
      <c r="D59" s="114">
        <v>1</v>
      </c>
      <c r="E59" s="112"/>
      <c r="F59" s="111">
        <f>ROUND(D59*E59,0)</f>
        <v>0</v>
      </c>
    </row>
    <row r="60" spans="1:9" s="1" customFormat="1" ht="24" outlineLevel="1" x14ac:dyDescent="0.25">
      <c r="A60" s="70"/>
      <c r="B60" s="71" t="s">
        <v>93</v>
      </c>
      <c r="C60" s="72"/>
      <c r="D60" s="114"/>
      <c r="E60" s="112"/>
      <c r="F60" s="111"/>
      <c r="G60" s="9"/>
      <c r="H60" s="8"/>
      <c r="I60" s="8"/>
    </row>
    <row r="61" spans="1:9" x14ac:dyDescent="0.25">
      <c r="A61" s="75" t="s">
        <v>94</v>
      </c>
      <c r="B61" s="76" t="s">
        <v>95</v>
      </c>
      <c r="C61" s="77" t="s">
        <v>38</v>
      </c>
      <c r="D61" s="114">
        <v>3</v>
      </c>
      <c r="E61" s="112"/>
      <c r="F61" s="111">
        <f>ROUND(D61*E61,0)</f>
        <v>0</v>
      </c>
    </row>
    <row r="62" spans="1:9" s="1" customFormat="1" ht="24" outlineLevel="1" x14ac:dyDescent="0.25">
      <c r="A62" s="70"/>
      <c r="B62" s="71" t="s">
        <v>96</v>
      </c>
      <c r="C62" s="72"/>
      <c r="D62" s="114"/>
      <c r="E62" s="112"/>
      <c r="F62" s="111"/>
      <c r="G62" s="9"/>
      <c r="H62" s="8"/>
      <c r="I62" s="8"/>
    </row>
    <row r="63" spans="1:9" x14ac:dyDescent="0.25">
      <c r="A63" s="75" t="s">
        <v>97</v>
      </c>
      <c r="B63" s="76" t="s">
        <v>199</v>
      </c>
      <c r="C63" s="77" t="s">
        <v>38</v>
      </c>
      <c r="D63" s="114">
        <v>3</v>
      </c>
      <c r="E63" s="112"/>
      <c r="F63" s="111">
        <f>ROUND(D63*E63,0)</f>
        <v>0</v>
      </c>
    </row>
    <row r="64" spans="1:9" s="1" customFormat="1" ht="24" outlineLevel="1" x14ac:dyDescent="0.25">
      <c r="A64" s="70"/>
      <c r="B64" s="71" t="s">
        <v>98</v>
      </c>
      <c r="C64" s="72"/>
      <c r="D64" s="114"/>
      <c r="E64" s="112"/>
      <c r="F64" s="111"/>
      <c r="G64" s="9"/>
      <c r="H64" s="8"/>
      <c r="I64" s="8"/>
    </row>
    <row r="65" spans="1:9" x14ac:dyDescent="0.25">
      <c r="A65" s="75" t="s">
        <v>99</v>
      </c>
      <c r="B65" s="76" t="s">
        <v>100</v>
      </c>
      <c r="C65" s="77" t="s">
        <v>38</v>
      </c>
      <c r="D65" s="114">
        <v>3</v>
      </c>
      <c r="E65" s="112"/>
      <c r="F65" s="111">
        <f>ROUND(D65*E65,0)</f>
        <v>0</v>
      </c>
    </row>
    <row r="66" spans="1:9" s="1" customFormat="1" ht="60" outlineLevel="1" x14ac:dyDescent="0.25">
      <c r="A66" s="70"/>
      <c r="B66" s="71" t="s">
        <v>101</v>
      </c>
      <c r="C66" s="72"/>
      <c r="D66" s="114"/>
      <c r="E66" s="112"/>
      <c r="F66" s="111"/>
      <c r="G66" s="9"/>
      <c r="H66" s="8"/>
      <c r="I66" s="8"/>
    </row>
    <row r="67" spans="1:9" x14ac:dyDescent="0.25">
      <c r="A67" s="75" t="s">
        <v>102</v>
      </c>
      <c r="B67" s="76" t="s">
        <v>103</v>
      </c>
      <c r="C67" s="77" t="s">
        <v>38</v>
      </c>
      <c r="D67" s="114">
        <v>1</v>
      </c>
      <c r="E67" s="112"/>
      <c r="F67" s="111">
        <f>ROUND(D67*E67,0)</f>
        <v>0</v>
      </c>
    </row>
    <row r="68" spans="1:9" s="1" customFormat="1" ht="108" outlineLevel="1" x14ac:dyDescent="0.25">
      <c r="A68" s="79"/>
      <c r="B68" s="80" t="s">
        <v>104</v>
      </c>
      <c r="C68" s="81"/>
      <c r="D68" s="114"/>
      <c r="E68" s="112"/>
      <c r="F68" s="111"/>
      <c r="G68" s="9"/>
      <c r="H68" s="8"/>
      <c r="I68" s="8"/>
    </row>
    <row r="69" spans="1:9" s="1" customFormat="1" x14ac:dyDescent="0.25">
      <c r="A69" s="130"/>
      <c r="B69" s="90" t="s">
        <v>113</v>
      </c>
      <c r="C69" s="91"/>
      <c r="D69" s="126"/>
      <c r="E69" s="127"/>
      <c r="F69" s="128">
        <f>0+F70</f>
        <v>0</v>
      </c>
      <c r="G69" s="9"/>
      <c r="H69" s="8"/>
      <c r="I69" s="8"/>
    </row>
    <row r="70" spans="1:9" s="1" customFormat="1" x14ac:dyDescent="0.25">
      <c r="A70" s="130"/>
      <c r="B70" s="76" t="s">
        <v>259</v>
      </c>
      <c r="C70" s="77" t="s">
        <v>245</v>
      </c>
      <c r="D70" s="114">
        <v>10</v>
      </c>
      <c r="E70" s="112"/>
      <c r="F70" s="111">
        <f>E70*D70</f>
        <v>0</v>
      </c>
      <c r="G70" s="9"/>
      <c r="H70" s="8"/>
      <c r="I70" s="8"/>
    </row>
    <row r="71" spans="1:9" s="1" customFormat="1" ht="96.75" outlineLevel="1" thickBot="1" x14ac:dyDescent="0.3">
      <c r="A71" s="130"/>
      <c r="B71" s="80" t="s">
        <v>260</v>
      </c>
      <c r="C71" s="81"/>
      <c r="D71" s="114"/>
      <c r="E71" s="112"/>
      <c r="F71" s="111"/>
      <c r="G71" s="9"/>
      <c r="H71" s="8"/>
      <c r="I71" s="8"/>
    </row>
    <row r="72" spans="1:9" ht="15.75" thickBot="1" x14ac:dyDescent="0.3">
      <c r="A72" s="92"/>
      <c r="B72" s="102" t="s">
        <v>20</v>
      </c>
      <c r="C72" s="103" t="s">
        <v>21</v>
      </c>
      <c r="D72" s="131"/>
      <c r="E72" s="132"/>
      <c r="F72" s="133">
        <f>F9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35" max="16383" man="1"/>
    <brk id="6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view="pageBreakPreview" topLeftCell="B1" zoomScale="94" zoomScaleNormal="100" zoomScaleSheetLayoutView="80" workbookViewId="0">
      <selection activeCell="F61" sqref="F61:F63"/>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4"/>
      <c r="B1" s="54" t="s">
        <v>0</v>
      </c>
      <c r="C1" s="55"/>
      <c r="D1" s="54" t="s">
        <v>4</v>
      </c>
      <c r="E1" s="56" t="s">
        <v>5</v>
      </c>
      <c r="F1" s="57" t="s">
        <v>106</v>
      </c>
    </row>
    <row r="2" spans="1:9" x14ac:dyDescent="0.25">
      <c r="A2" s="54"/>
      <c r="B2" s="54"/>
      <c r="C2" s="55"/>
      <c r="D2" s="54"/>
      <c r="E2" s="56" t="s">
        <v>7</v>
      </c>
      <c r="F2" s="57" t="s">
        <v>107</v>
      </c>
    </row>
    <row r="3" spans="1:9" x14ac:dyDescent="0.25">
      <c r="A3" s="54"/>
      <c r="B3" s="54" t="s">
        <v>1</v>
      </c>
      <c r="C3" s="55"/>
      <c r="D3" s="54"/>
      <c r="E3" s="56" t="s">
        <v>9</v>
      </c>
      <c r="F3" s="57" t="s">
        <v>108</v>
      </c>
    </row>
    <row r="4" spans="1:9" x14ac:dyDescent="0.25">
      <c r="A4" s="54"/>
      <c r="B4" s="58" t="s">
        <v>105</v>
      </c>
      <c r="C4" s="55"/>
      <c r="D4" s="54"/>
      <c r="E4" s="56" t="s">
        <v>11</v>
      </c>
      <c r="F4" s="59">
        <v>330</v>
      </c>
    </row>
    <row r="5" spans="1:9" x14ac:dyDescent="0.25">
      <c r="A5" s="54"/>
      <c r="B5" s="54" t="s">
        <v>3</v>
      </c>
      <c r="C5" s="55"/>
      <c r="D5" s="54"/>
      <c r="E5" s="56" t="s">
        <v>12</v>
      </c>
      <c r="F5" s="59">
        <v>30</v>
      </c>
    </row>
    <row r="6" spans="1:9" s="1" customFormat="1" x14ac:dyDescent="0.25">
      <c r="A6" s="54"/>
      <c r="B6" s="54"/>
      <c r="C6" s="55"/>
      <c r="D6" s="54"/>
      <c r="E6" s="56"/>
      <c r="F6" s="57"/>
      <c r="G6" s="3"/>
      <c r="H6" s="2"/>
      <c r="I6" s="2"/>
    </row>
    <row r="7" spans="1:9" x14ac:dyDescent="0.25">
      <c r="A7" s="54"/>
      <c r="B7" s="54"/>
      <c r="C7" s="55"/>
      <c r="D7" s="54"/>
      <c r="E7" s="56"/>
      <c r="F7" s="57"/>
    </row>
    <row r="8" spans="1:9" s="5" customFormat="1" ht="21" x14ac:dyDescent="0.25">
      <c r="A8" s="60" t="s">
        <v>13</v>
      </c>
      <c r="B8" s="61" t="s">
        <v>14</v>
      </c>
      <c r="C8" s="62" t="s">
        <v>15</v>
      </c>
      <c r="D8" s="61" t="s">
        <v>16</v>
      </c>
      <c r="E8" s="63" t="s">
        <v>17</v>
      </c>
      <c r="F8" s="64" t="s">
        <v>18</v>
      </c>
      <c r="G8" s="7"/>
    </row>
    <row r="9" spans="1:9" x14ac:dyDescent="0.25">
      <c r="A9" s="84" t="s">
        <v>19</v>
      </c>
      <c r="B9" s="85" t="s">
        <v>20</v>
      </c>
      <c r="C9" s="86" t="s">
        <v>21</v>
      </c>
      <c r="D9" s="120"/>
      <c r="E9" s="121"/>
      <c r="F9" s="122">
        <f>F10+F19+F26+F52</f>
        <v>0</v>
      </c>
    </row>
    <row r="10" spans="1:9" x14ac:dyDescent="0.25">
      <c r="A10" s="98">
        <v>1</v>
      </c>
      <c r="B10" s="99" t="s">
        <v>22</v>
      </c>
      <c r="C10" s="100" t="s">
        <v>21</v>
      </c>
      <c r="D10" s="123"/>
      <c r="E10" s="124"/>
      <c r="F10" s="125">
        <f>F11+F14+F16</f>
        <v>0</v>
      </c>
    </row>
    <row r="11" spans="1:9" ht="28.5" x14ac:dyDescent="0.25">
      <c r="A11" s="65" t="s">
        <v>23</v>
      </c>
      <c r="B11" s="97" t="s">
        <v>217</v>
      </c>
      <c r="C11" s="67" t="s">
        <v>24</v>
      </c>
      <c r="D11" s="115">
        <v>1</v>
      </c>
      <c r="E11" s="110"/>
      <c r="F11" s="111">
        <f>ROUND(D11*E11,0)</f>
        <v>0</v>
      </c>
    </row>
    <row r="12" spans="1:9" s="1" customFormat="1" ht="183" customHeight="1" outlineLevel="1" x14ac:dyDescent="0.25">
      <c r="A12" s="70"/>
      <c r="B12" s="71" t="s">
        <v>254</v>
      </c>
      <c r="C12" s="72"/>
      <c r="D12" s="114"/>
      <c r="E12" s="112"/>
      <c r="F12" s="111"/>
      <c r="G12" s="9"/>
      <c r="H12" s="8"/>
      <c r="I12" s="8"/>
    </row>
    <row r="13" spans="1:9" s="1" customFormat="1" ht="90.75" customHeight="1" outlineLevel="1" x14ac:dyDescent="0.25">
      <c r="A13" s="70"/>
      <c r="B13" s="71" t="s">
        <v>127</v>
      </c>
      <c r="C13" s="72"/>
      <c r="D13" s="114"/>
      <c r="E13" s="112"/>
      <c r="F13" s="111"/>
      <c r="G13" s="9"/>
      <c r="H13" s="8"/>
      <c r="I13" s="8"/>
    </row>
    <row r="14" spans="1:9" x14ac:dyDescent="0.25">
      <c r="A14" s="65" t="s">
        <v>25</v>
      </c>
      <c r="B14" s="66" t="s">
        <v>194</v>
      </c>
      <c r="C14" s="67" t="s">
        <v>26</v>
      </c>
      <c r="D14" s="115">
        <v>44</v>
      </c>
      <c r="E14" s="113"/>
      <c r="F14" s="111">
        <f>ROUND(D14*E14,0)</f>
        <v>0</v>
      </c>
    </row>
    <row r="15" spans="1:9" s="1" customFormat="1" ht="48" outlineLevel="1" x14ac:dyDescent="0.25">
      <c r="A15" s="70"/>
      <c r="B15" s="71" t="s">
        <v>27</v>
      </c>
      <c r="C15" s="72"/>
      <c r="D15" s="114"/>
      <c r="E15" s="112"/>
      <c r="F15" s="111"/>
      <c r="G15" s="9"/>
      <c r="H15" s="8"/>
      <c r="I15" s="8"/>
    </row>
    <row r="16" spans="1:9" ht="15" customHeight="1" x14ac:dyDescent="0.25">
      <c r="A16" s="65" t="s">
        <v>28</v>
      </c>
      <c r="B16" s="66" t="s">
        <v>29</v>
      </c>
      <c r="C16" s="67" t="s">
        <v>21</v>
      </c>
      <c r="D16" s="115"/>
      <c r="E16" s="113"/>
      <c r="F16" s="110">
        <f>0+F17</f>
        <v>0</v>
      </c>
    </row>
    <row r="17" spans="1:9" ht="15" customHeight="1" x14ac:dyDescent="0.25">
      <c r="A17" s="75" t="s">
        <v>30</v>
      </c>
      <c r="B17" s="76" t="s">
        <v>195</v>
      </c>
      <c r="C17" s="77" t="s">
        <v>24</v>
      </c>
      <c r="D17" s="114">
        <v>1</v>
      </c>
      <c r="E17" s="112"/>
      <c r="F17" s="111">
        <f>ROUND(D17*E17,0)</f>
        <v>0</v>
      </c>
    </row>
    <row r="18" spans="1:9" s="1" customFormat="1" ht="72" customHeight="1" outlineLevel="1" x14ac:dyDescent="0.25">
      <c r="A18" s="70"/>
      <c r="B18" s="71" t="s">
        <v>32</v>
      </c>
      <c r="C18" s="72"/>
      <c r="D18" s="114"/>
      <c r="E18" s="112"/>
      <c r="F18" s="111"/>
      <c r="G18" s="9"/>
      <c r="H18" s="8"/>
      <c r="I18" s="8"/>
    </row>
    <row r="19" spans="1:9" ht="15" customHeight="1" x14ac:dyDescent="0.25">
      <c r="A19" s="98">
        <v>2</v>
      </c>
      <c r="B19" s="99" t="s">
        <v>33</v>
      </c>
      <c r="C19" s="100" t="s">
        <v>21</v>
      </c>
      <c r="D19" s="123"/>
      <c r="E19" s="124"/>
      <c r="F19" s="125">
        <f>0+F20+F22+F24</f>
        <v>0</v>
      </c>
    </row>
    <row r="20" spans="1:9" s="1" customFormat="1" ht="15" customHeight="1" x14ac:dyDescent="0.25">
      <c r="A20" s="75" t="s">
        <v>34</v>
      </c>
      <c r="B20" s="76" t="s">
        <v>214</v>
      </c>
      <c r="C20" s="77" t="s">
        <v>38</v>
      </c>
      <c r="D20" s="114">
        <v>2.4</v>
      </c>
      <c r="E20" s="112"/>
      <c r="F20" s="111">
        <f>ROUND(D20*E20,0)</f>
        <v>0</v>
      </c>
      <c r="G20" s="3"/>
      <c r="H20" s="2"/>
      <c r="I20" s="2"/>
    </row>
    <row r="21" spans="1:9" s="1" customFormat="1" ht="156" outlineLevel="1" x14ac:dyDescent="0.25">
      <c r="A21" s="70"/>
      <c r="B21" s="71" t="s">
        <v>35</v>
      </c>
      <c r="C21" s="72"/>
      <c r="D21" s="114"/>
      <c r="E21" s="112"/>
      <c r="F21" s="111"/>
      <c r="G21" s="9"/>
      <c r="H21" s="8"/>
      <c r="I21" s="8"/>
    </row>
    <row r="22" spans="1:9" s="1" customFormat="1" ht="15" customHeight="1" x14ac:dyDescent="0.25">
      <c r="A22" s="75" t="s">
        <v>36</v>
      </c>
      <c r="B22" s="76" t="s">
        <v>214</v>
      </c>
      <c r="C22" s="77" t="s">
        <v>38</v>
      </c>
      <c r="D22" s="114">
        <v>2.4</v>
      </c>
      <c r="E22" s="112"/>
      <c r="F22" s="111">
        <f>ROUND(D22*E22,0)</f>
        <v>0</v>
      </c>
      <c r="G22" s="3"/>
      <c r="H22" s="2"/>
      <c r="I22" s="2"/>
    </row>
    <row r="23" spans="1:9" s="1" customFormat="1" ht="156" outlineLevel="1" x14ac:dyDescent="0.25">
      <c r="A23" s="70"/>
      <c r="B23" s="71" t="s">
        <v>35</v>
      </c>
      <c r="C23" s="72"/>
      <c r="D23" s="114"/>
      <c r="E23" s="112"/>
      <c r="F23" s="111"/>
      <c r="G23" s="9"/>
      <c r="H23" s="8"/>
      <c r="I23" s="8"/>
    </row>
    <row r="24" spans="1:9" ht="15" customHeight="1" x14ac:dyDescent="0.25">
      <c r="A24" s="75" t="s">
        <v>40</v>
      </c>
      <c r="B24" s="76" t="s">
        <v>37</v>
      </c>
      <c r="C24" s="77" t="s">
        <v>38</v>
      </c>
      <c r="D24" s="114">
        <v>4</v>
      </c>
      <c r="E24" s="112"/>
      <c r="F24" s="111">
        <f>ROUND(D24*E24,0)</f>
        <v>0</v>
      </c>
    </row>
    <row r="25" spans="1:9" s="1" customFormat="1" ht="48" outlineLevel="1" x14ac:dyDescent="0.25">
      <c r="A25" s="70"/>
      <c r="B25" s="71" t="s">
        <v>39</v>
      </c>
      <c r="C25" s="72"/>
      <c r="D25" s="114"/>
      <c r="E25" s="112"/>
      <c r="F25" s="111"/>
      <c r="G25" s="9"/>
      <c r="H25" s="8"/>
      <c r="I25" s="8"/>
    </row>
    <row r="26" spans="1:9" ht="15" customHeight="1" x14ac:dyDescent="0.25">
      <c r="A26" s="98">
        <v>3</v>
      </c>
      <c r="B26" s="99" t="s">
        <v>52</v>
      </c>
      <c r="C26" s="100" t="s">
        <v>21</v>
      </c>
      <c r="D26" s="123"/>
      <c r="E26" s="124"/>
      <c r="F26" s="125">
        <f>0+F27+F29+F31+F33+F35+F37+F39+F41+F43</f>
        <v>0</v>
      </c>
    </row>
    <row r="27" spans="1:9" s="1" customFormat="1" ht="15" customHeight="1" x14ac:dyDescent="0.25">
      <c r="A27" s="75" t="s">
        <v>53</v>
      </c>
      <c r="B27" s="76" t="s">
        <v>109</v>
      </c>
      <c r="C27" s="77" t="s">
        <v>38</v>
      </c>
      <c r="D27" s="114">
        <v>2</v>
      </c>
      <c r="E27" s="112"/>
      <c r="F27" s="111">
        <f>ROUND(D27*E27,0)</f>
        <v>0</v>
      </c>
      <c r="G27" s="3"/>
      <c r="H27" s="2"/>
      <c r="I27" s="2"/>
    </row>
    <row r="28" spans="1:9" s="1" customFormat="1" ht="132" outlineLevel="1" x14ac:dyDescent="0.25">
      <c r="A28" s="70"/>
      <c r="B28" s="71" t="s">
        <v>110</v>
      </c>
      <c r="C28" s="72"/>
      <c r="D28" s="114"/>
      <c r="E28" s="112"/>
      <c r="F28" s="111"/>
      <c r="G28" s="9"/>
      <c r="H28" s="8"/>
      <c r="I28" s="8"/>
    </row>
    <row r="29" spans="1:9" x14ac:dyDescent="0.25">
      <c r="A29" s="75" t="s">
        <v>56</v>
      </c>
      <c r="B29" s="76" t="s">
        <v>54</v>
      </c>
      <c r="C29" s="77" t="s">
        <v>31</v>
      </c>
      <c r="D29" s="114">
        <v>9.6</v>
      </c>
      <c r="E29" s="112"/>
      <c r="F29" s="111">
        <f>ROUND(D29*E29,0)</f>
        <v>0</v>
      </c>
    </row>
    <row r="30" spans="1:9" s="1" customFormat="1" ht="156" outlineLevel="1" x14ac:dyDescent="0.25">
      <c r="A30" s="70"/>
      <c r="B30" s="71" t="s">
        <v>55</v>
      </c>
      <c r="C30" s="72"/>
      <c r="D30" s="114"/>
      <c r="E30" s="112"/>
      <c r="F30" s="111"/>
      <c r="G30" s="9"/>
      <c r="H30" s="8"/>
      <c r="I30" s="8"/>
    </row>
    <row r="31" spans="1:9" s="1" customFormat="1" ht="15" customHeight="1" x14ac:dyDescent="0.25">
      <c r="A31" s="75" t="s">
        <v>59</v>
      </c>
      <c r="B31" s="76" t="s">
        <v>57</v>
      </c>
      <c r="C31" s="77" t="s">
        <v>38</v>
      </c>
      <c r="D31" s="114">
        <v>2</v>
      </c>
      <c r="E31" s="112"/>
      <c r="F31" s="111">
        <f>ROUND(D31*E31,0)</f>
        <v>0</v>
      </c>
      <c r="G31" s="3"/>
      <c r="H31" s="2"/>
      <c r="I31" s="2"/>
    </row>
    <row r="32" spans="1:9" s="1" customFormat="1" ht="108" outlineLevel="1" x14ac:dyDescent="0.25">
      <c r="A32" s="70"/>
      <c r="B32" s="71" t="s">
        <v>58</v>
      </c>
      <c r="C32" s="72"/>
      <c r="D32" s="114"/>
      <c r="E32" s="112"/>
      <c r="F32" s="111"/>
      <c r="G32" s="9"/>
      <c r="H32" s="8"/>
      <c r="I32" s="8"/>
    </row>
    <row r="33" spans="1:9" x14ac:dyDescent="0.25">
      <c r="A33" s="75" t="s">
        <v>62</v>
      </c>
      <c r="B33" s="76" t="s">
        <v>60</v>
      </c>
      <c r="C33" s="77" t="s">
        <v>38</v>
      </c>
      <c r="D33" s="114">
        <v>3</v>
      </c>
      <c r="E33" s="112"/>
      <c r="F33" s="111">
        <f>ROUND(D33*E33,0)</f>
        <v>0</v>
      </c>
    </row>
    <row r="34" spans="1:9" s="1" customFormat="1" ht="48" outlineLevel="1" x14ac:dyDescent="0.25">
      <c r="A34" s="70"/>
      <c r="B34" s="71" t="s">
        <v>61</v>
      </c>
      <c r="C34" s="72"/>
      <c r="D34" s="114"/>
      <c r="E34" s="112"/>
      <c r="F34" s="111"/>
      <c r="G34" s="9"/>
      <c r="H34" s="8"/>
      <c r="I34" s="8"/>
    </row>
    <row r="35" spans="1:9" x14ac:dyDescent="0.25">
      <c r="A35" s="75" t="s">
        <v>65</v>
      </c>
      <c r="B35" s="76" t="s">
        <v>63</v>
      </c>
      <c r="C35" s="77" t="s">
        <v>38</v>
      </c>
      <c r="D35" s="114">
        <v>3</v>
      </c>
      <c r="E35" s="112"/>
      <c r="F35" s="111">
        <f>ROUND(D35*E35,0)</f>
        <v>0</v>
      </c>
    </row>
    <row r="36" spans="1:9" s="1" customFormat="1" ht="24" outlineLevel="1" x14ac:dyDescent="0.25">
      <c r="A36" s="70"/>
      <c r="B36" s="71" t="s">
        <v>64</v>
      </c>
      <c r="C36" s="72"/>
      <c r="D36" s="114"/>
      <c r="E36" s="112"/>
      <c r="F36" s="111"/>
      <c r="G36" s="9"/>
      <c r="H36" s="8"/>
      <c r="I36" s="8"/>
    </row>
    <row r="37" spans="1:9" x14ac:dyDescent="0.25">
      <c r="A37" s="75" t="s">
        <v>68</v>
      </c>
      <c r="B37" s="76" t="s">
        <v>111</v>
      </c>
      <c r="C37" s="77" t="s">
        <v>38</v>
      </c>
      <c r="D37" s="114">
        <v>2</v>
      </c>
      <c r="E37" s="112"/>
      <c r="F37" s="111">
        <f>ROUND(D37*E37,0)</f>
        <v>0</v>
      </c>
    </row>
    <row r="38" spans="1:9" s="1" customFormat="1" ht="180" outlineLevel="1" x14ac:dyDescent="0.25">
      <c r="A38" s="70"/>
      <c r="B38" s="71" t="s">
        <v>112</v>
      </c>
      <c r="C38" s="72"/>
      <c r="D38" s="114"/>
      <c r="E38" s="112"/>
      <c r="F38" s="111"/>
      <c r="G38" s="9"/>
      <c r="H38" s="8"/>
      <c r="I38" s="8"/>
    </row>
    <row r="39" spans="1:9" x14ac:dyDescent="0.25">
      <c r="A39" s="75" t="s">
        <v>71</v>
      </c>
      <c r="B39" s="76" t="s">
        <v>66</v>
      </c>
      <c r="C39" s="77" t="s">
        <v>38</v>
      </c>
      <c r="D39" s="114">
        <v>1</v>
      </c>
      <c r="E39" s="112"/>
      <c r="F39" s="111">
        <f>ROUND(D39*E39,0)</f>
        <v>0</v>
      </c>
    </row>
    <row r="40" spans="1:9" s="1" customFormat="1" ht="120" outlineLevel="1" x14ac:dyDescent="0.25">
      <c r="A40" s="70"/>
      <c r="B40" s="71" t="s">
        <v>67</v>
      </c>
      <c r="C40" s="72"/>
      <c r="D40" s="114"/>
      <c r="E40" s="112"/>
      <c r="F40" s="111"/>
      <c r="G40" s="9"/>
      <c r="H40" s="8"/>
      <c r="I40" s="8"/>
    </row>
    <row r="41" spans="1:9" x14ac:dyDescent="0.25">
      <c r="A41" s="75" t="s">
        <v>73</v>
      </c>
      <c r="B41" s="76" t="s">
        <v>69</v>
      </c>
      <c r="C41" s="77" t="s">
        <v>38</v>
      </c>
      <c r="D41" s="114">
        <v>2</v>
      </c>
      <c r="E41" s="112"/>
      <c r="F41" s="111">
        <f>ROUND(D41*E41,0)</f>
        <v>0</v>
      </c>
    </row>
    <row r="42" spans="1:9" s="1" customFormat="1" ht="60" outlineLevel="1" x14ac:dyDescent="0.25">
      <c r="A42" s="70"/>
      <c r="B42" s="71" t="s">
        <v>70</v>
      </c>
      <c r="C42" s="72"/>
      <c r="D42" s="114"/>
      <c r="E42" s="112"/>
      <c r="F42" s="111"/>
      <c r="G42" s="9"/>
      <c r="H42" s="8"/>
      <c r="I42" s="8"/>
    </row>
    <row r="43" spans="1:9" x14ac:dyDescent="0.25">
      <c r="A43" s="75" t="s">
        <v>74</v>
      </c>
      <c r="B43" s="76" t="s">
        <v>198</v>
      </c>
      <c r="C43" s="77" t="s">
        <v>24</v>
      </c>
      <c r="D43" s="114">
        <v>1</v>
      </c>
      <c r="E43" s="112"/>
      <c r="F43" s="111">
        <f>ROUND(D43*E43,0)</f>
        <v>0</v>
      </c>
    </row>
    <row r="44" spans="1:9" s="1" customFormat="1" outlineLevel="1" x14ac:dyDescent="0.25">
      <c r="A44" s="70"/>
      <c r="B44" s="71" t="s">
        <v>72</v>
      </c>
      <c r="C44" s="72"/>
      <c r="D44" s="70"/>
      <c r="E44" s="73"/>
      <c r="F44" s="74"/>
      <c r="G44" s="9"/>
      <c r="H44" s="8"/>
      <c r="I44" s="8"/>
    </row>
    <row r="45" spans="1:9" x14ac:dyDescent="0.25">
      <c r="A45" s="98">
        <v>4</v>
      </c>
      <c r="B45" s="99" t="s">
        <v>75</v>
      </c>
      <c r="C45" s="100" t="s">
        <v>21</v>
      </c>
      <c r="D45" s="123"/>
      <c r="E45" s="124"/>
      <c r="F45" s="125">
        <f>F46+F48+F50</f>
        <v>0</v>
      </c>
    </row>
    <row r="46" spans="1:9" x14ac:dyDescent="0.25">
      <c r="A46" s="75" t="s">
        <v>76</v>
      </c>
      <c r="B46" s="76" t="s">
        <v>80</v>
      </c>
      <c r="C46" s="77" t="s">
        <v>31</v>
      </c>
      <c r="D46" s="114">
        <v>40.5</v>
      </c>
      <c r="E46" s="112"/>
      <c r="F46" s="111">
        <f>ROUND(D46*E46,0)</f>
        <v>0</v>
      </c>
    </row>
    <row r="47" spans="1:9" s="1" customFormat="1" ht="120" outlineLevel="1" x14ac:dyDescent="0.25">
      <c r="A47" s="70"/>
      <c r="B47" s="71" t="s">
        <v>81</v>
      </c>
      <c r="C47" s="72"/>
      <c r="D47" s="114"/>
      <c r="E47" s="112"/>
      <c r="F47" s="111"/>
      <c r="G47" s="9"/>
      <c r="H47" s="8"/>
      <c r="I47" s="8"/>
    </row>
    <row r="48" spans="1:9" x14ac:dyDescent="0.25">
      <c r="A48" s="75" t="s">
        <v>79</v>
      </c>
      <c r="B48" s="76" t="s">
        <v>83</v>
      </c>
      <c r="C48" s="77" t="s">
        <v>38</v>
      </c>
      <c r="D48" s="114">
        <v>4</v>
      </c>
      <c r="E48" s="112"/>
      <c r="F48" s="111">
        <f>ROUND(D48*E48,0)</f>
        <v>0</v>
      </c>
    </row>
    <row r="49" spans="1:9" s="1" customFormat="1" ht="147.75" customHeight="1" outlineLevel="1" x14ac:dyDescent="0.25">
      <c r="A49" s="70"/>
      <c r="B49" s="71" t="s">
        <v>84</v>
      </c>
      <c r="C49" s="72"/>
      <c r="D49" s="114"/>
      <c r="E49" s="112"/>
      <c r="F49" s="111"/>
      <c r="G49" s="9"/>
      <c r="H49" s="8"/>
      <c r="I49" s="8"/>
    </row>
    <row r="50" spans="1:9" x14ac:dyDescent="0.25">
      <c r="A50" s="75" t="s">
        <v>82</v>
      </c>
      <c r="B50" s="76" t="s">
        <v>86</v>
      </c>
      <c r="C50" s="77" t="s">
        <v>38</v>
      </c>
      <c r="D50" s="114">
        <v>4</v>
      </c>
      <c r="E50" s="112"/>
      <c r="F50" s="111">
        <f>ROUND(D50*E50,0)</f>
        <v>0</v>
      </c>
    </row>
    <row r="51" spans="1:9" s="1" customFormat="1" ht="36" outlineLevel="1" x14ac:dyDescent="0.25">
      <c r="A51" s="70"/>
      <c r="B51" s="71" t="s">
        <v>87</v>
      </c>
      <c r="C51" s="72"/>
      <c r="D51" s="114"/>
      <c r="E51" s="112"/>
      <c r="F51" s="111"/>
      <c r="G51" s="9"/>
      <c r="H51" s="8"/>
      <c r="I51" s="8"/>
    </row>
    <row r="52" spans="1:9" x14ac:dyDescent="0.25">
      <c r="A52" s="98">
        <v>5</v>
      </c>
      <c r="B52" s="99" t="s">
        <v>113</v>
      </c>
      <c r="C52" s="100" t="s">
        <v>21</v>
      </c>
      <c r="D52" s="123"/>
      <c r="E52" s="124"/>
      <c r="F52" s="125">
        <f>0+F53+F55+F57+F59+F61+F63</f>
        <v>0</v>
      </c>
    </row>
    <row r="53" spans="1:9" x14ac:dyDescent="0.25">
      <c r="A53" s="75" t="s">
        <v>114</v>
      </c>
      <c r="B53" s="76" t="s">
        <v>115</v>
      </c>
      <c r="C53" s="77" t="s">
        <v>38</v>
      </c>
      <c r="D53" s="114">
        <v>44</v>
      </c>
      <c r="E53" s="112"/>
      <c r="F53" s="111">
        <f>ROUND(D53*E53,0)</f>
        <v>0</v>
      </c>
    </row>
    <row r="54" spans="1:9" s="1" customFormat="1" ht="80.25" customHeight="1" outlineLevel="1" x14ac:dyDescent="0.25">
      <c r="A54" s="70"/>
      <c r="B54" s="71" t="s">
        <v>116</v>
      </c>
      <c r="C54" s="72"/>
      <c r="D54" s="114"/>
      <c r="E54" s="112"/>
      <c r="F54" s="111"/>
      <c r="G54" s="9"/>
      <c r="H54" s="8"/>
      <c r="I54" s="8"/>
    </row>
    <row r="55" spans="1:9" x14ac:dyDescent="0.25">
      <c r="A55" s="75" t="s">
        <v>117</v>
      </c>
      <c r="B55" s="76" t="s">
        <v>118</v>
      </c>
      <c r="C55" s="77" t="s">
        <v>38</v>
      </c>
      <c r="D55" s="114">
        <v>12</v>
      </c>
      <c r="E55" s="112"/>
      <c r="F55" s="111">
        <f>ROUND(D55*E55,0)</f>
        <v>0</v>
      </c>
    </row>
    <row r="56" spans="1:9" s="1" customFormat="1" ht="85.5" customHeight="1" outlineLevel="1" x14ac:dyDescent="0.25">
      <c r="A56" s="70"/>
      <c r="B56" s="71" t="s">
        <v>119</v>
      </c>
      <c r="C56" s="72"/>
      <c r="D56" s="114"/>
      <c r="E56" s="112"/>
      <c r="F56" s="111"/>
      <c r="G56" s="9"/>
      <c r="H56" s="8"/>
      <c r="I56" s="8"/>
    </row>
    <row r="57" spans="1:9" x14ac:dyDescent="0.25">
      <c r="A57" s="75" t="s">
        <v>120</v>
      </c>
      <c r="B57" s="76" t="s">
        <v>215</v>
      </c>
      <c r="C57" s="77" t="s">
        <v>38</v>
      </c>
      <c r="D57" s="114">
        <v>2</v>
      </c>
      <c r="E57" s="112"/>
      <c r="F57" s="111">
        <f>ROUND(D57*E57,0)</f>
        <v>0</v>
      </c>
    </row>
    <row r="58" spans="1:9" s="1" customFormat="1" ht="48" outlineLevel="1" x14ac:dyDescent="0.25">
      <c r="A58" s="70"/>
      <c r="B58" s="71" t="s">
        <v>121</v>
      </c>
      <c r="C58" s="72"/>
      <c r="D58" s="114"/>
      <c r="E58" s="112"/>
      <c r="F58" s="111"/>
      <c r="G58" s="9"/>
      <c r="H58" s="8"/>
      <c r="I58" s="8"/>
    </row>
    <row r="59" spans="1:9" x14ac:dyDescent="0.25">
      <c r="A59" s="75" t="s">
        <v>122</v>
      </c>
      <c r="B59" s="76" t="s">
        <v>216</v>
      </c>
      <c r="C59" s="77" t="s">
        <v>38</v>
      </c>
      <c r="D59" s="76">
        <v>2</v>
      </c>
      <c r="E59" s="78"/>
      <c r="F59" s="111">
        <f>ROUND(D59*E59,0)</f>
        <v>0</v>
      </c>
    </row>
    <row r="60" spans="1:9" s="1" customFormat="1" ht="48" outlineLevel="1" x14ac:dyDescent="0.25">
      <c r="A60" s="70"/>
      <c r="B60" s="71" t="s">
        <v>123</v>
      </c>
      <c r="C60" s="72"/>
      <c r="D60" s="70"/>
      <c r="E60" s="73"/>
      <c r="F60" s="74"/>
      <c r="G60" s="9"/>
      <c r="H60" s="8"/>
      <c r="I60" s="8"/>
    </row>
    <row r="61" spans="1:9" x14ac:dyDescent="0.25">
      <c r="A61" s="75" t="s">
        <v>218</v>
      </c>
      <c r="B61" s="76" t="s">
        <v>219</v>
      </c>
      <c r="C61" s="77" t="s">
        <v>38</v>
      </c>
      <c r="D61" s="76">
        <v>10</v>
      </c>
      <c r="E61" s="112"/>
      <c r="F61" s="111">
        <f>ROUND(D61*E61,0)</f>
        <v>0</v>
      </c>
    </row>
    <row r="62" spans="1:9" s="1" customFormat="1" ht="24" outlineLevel="1" x14ac:dyDescent="0.25">
      <c r="A62" s="79"/>
      <c r="B62" s="80" t="s">
        <v>129</v>
      </c>
      <c r="C62" s="81"/>
      <c r="D62" s="79"/>
      <c r="E62" s="82"/>
      <c r="F62" s="111">
        <f t="shared" ref="F62:F63" si="0">ROUND(D62*E62,0)</f>
        <v>0</v>
      </c>
      <c r="G62" s="9"/>
      <c r="H62" s="8"/>
      <c r="I62" s="8"/>
    </row>
    <row r="63" spans="1:9" s="1" customFormat="1" x14ac:dyDescent="0.25">
      <c r="A63" s="130"/>
      <c r="B63" s="76" t="s">
        <v>259</v>
      </c>
      <c r="C63" s="77" t="s">
        <v>245</v>
      </c>
      <c r="D63" s="114">
        <v>4</v>
      </c>
      <c r="E63" s="112"/>
      <c r="F63" s="111">
        <f t="shared" si="0"/>
        <v>0</v>
      </c>
      <c r="G63" s="9"/>
      <c r="H63" s="8"/>
      <c r="I63" s="8"/>
    </row>
    <row r="64" spans="1:9" s="1" customFormat="1" ht="96.75" outlineLevel="1" thickBot="1" x14ac:dyDescent="0.3">
      <c r="A64" s="130"/>
      <c r="B64" s="80" t="s">
        <v>260</v>
      </c>
      <c r="C64" s="81"/>
      <c r="D64" s="114"/>
      <c r="E64" s="112"/>
      <c r="F64" s="111"/>
      <c r="G64" s="9"/>
      <c r="H64" s="8"/>
      <c r="I64" s="8"/>
    </row>
    <row r="65" spans="1:6" ht="15.75" thickBot="1" x14ac:dyDescent="0.3">
      <c r="A65" s="92"/>
      <c r="B65" s="93" t="s">
        <v>20</v>
      </c>
      <c r="C65" s="94" t="s">
        <v>21</v>
      </c>
      <c r="D65" s="93"/>
      <c r="E65" s="95"/>
      <c r="F65" s="96">
        <f>F9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28" max="16383" man="1"/>
    <brk id="5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view="pageBreakPreview" zoomScale="80" zoomScaleNormal="100" zoomScaleSheetLayoutView="80" workbookViewId="0">
      <selection activeCell="E10" sqref="E10:E121"/>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4"/>
      <c r="B1" s="54" t="s">
        <v>0</v>
      </c>
      <c r="C1" s="55"/>
      <c r="D1" s="54" t="s">
        <v>4</v>
      </c>
      <c r="E1" s="56" t="s">
        <v>5</v>
      </c>
      <c r="F1" s="57" t="s">
        <v>131</v>
      </c>
    </row>
    <row r="2" spans="1:9" x14ac:dyDescent="0.25">
      <c r="A2" s="54"/>
      <c r="B2" s="54"/>
      <c r="C2" s="55"/>
      <c r="D2" s="54"/>
      <c r="E2" s="56" t="s">
        <v>7</v>
      </c>
      <c r="F2" s="57" t="s">
        <v>132</v>
      </c>
    </row>
    <row r="3" spans="1:9" x14ac:dyDescent="0.25">
      <c r="A3" s="54"/>
      <c r="B3" s="54" t="s">
        <v>1</v>
      </c>
      <c r="C3" s="55"/>
      <c r="D3" s="54"/>
      <c r="E3" s="56" t="s">
        <v>9</v>
      </c>
      <c r="F3" s="57" t="s">
        <v>133</v>
      </c>
    </row>
    <row r="4" spans="1:9" x14ac:dyDescent="0.25">
      <c r="A4" s="54"/>
      <c r="B4" s="58" t="s">
        <v>130</v>
      </c>
      <c r="C4" s="55"/>
      <c r="D4" s="54"/>
      <c r="E4" s="56" t="s">
        <v>11</v>
      </c>
      <c r="F4" s="59">
        <v>330</v>
      </c>
    </row>
    <row r="5" spans="1:9" x14ac:dyDescent="0.25">
      <c r="A5" s="54"/>
      <c r="B5" s="54" t="s">
        <v>3</v>
      </c>
      <c r="C5" s="55"/>
      <c r="D5" s="54"/>
      <c r="E5" s="56" t="s">
        <v>12</v>
      </c>
      <c r="F5" s="59">
        <v>30</v>
      </c>
    </row>
    <row r="6" spans="1:9" s="1" customFormat="1" x14ac:dyDescent="0.25">
      <c r="A6" s="54"/>
      <c r="B6" s="54"/>
      <c r="C6" s="55"/>
      <c r="D6" s="54"/>
      <c r="E6" s="56"/>
      <c r="F6" s="57"/>
      <c r="G6" s="3"/>
      <c r="H6" s="2"/>
      <c r="I6" s="2"/>
    </row>
    <row r="7" spans="1:9" x14ac:dyDescent="0.25">
      <c r="A7" s="54"/>
      <c r="B7" s="54"/>
      <c r="C7" s="55"/>
      <c r="D7" s="54"/>
      <c r="E7" s="56"/>
      <c r="F7" s="57"/>
    </row>
    <row r="8" spans="1:9" s="5" customFormat="1" ht="21" x14ac:dyDescent="0.25">
      <c r="A8" s="60" t="s">
        <v>13</v>
      </c>
      <c r="B8" s="61" t="s">
        <v>14</v>
      </c>
      <c r="C8" s="62" t="s">
        <v>15</v>
      </c>
      <c r="D8" s="61" t="s">
        <v>16</v>
      </c>
      <c r="E8" s="63" t="s">
        <v>17</v>
      </c>
      <c r="F8" s="64" t="s">
        <v>18</v>
      </c>
      <c r="G8" s="7"/>
    </row>
    <row r="9" spans="1:9" x14ac:dyDescent="0.25">
      <c r="A9" s="84" t="s">
        <v>19</v>
      </c>
      <c r="B9" s="85" t="s">
        <v>20</v>
      </c>
      <c r="C9" s="86" t="s">
        <v>21</v>
      </c>
      <c r="D9" s="120"/>
      <c r="E9" s="121"/>
      <c r="F9" s="122">
        <f>F10+F15+F30+F37</f>
        <v>0</v>
      </c>
    </row>
    <row r="10" spans="1:9" x14ac:dyDescent="0.25">
      <c r="A10" s="89">
        <v>1</v>
      </c>
      <c r="B10" s="90" t="s">
        <v>22</v>
      </c>
      <c r="C10" s="91" t="s">
        <v>21</v>
      </c>
      <c r="D10" s="126"/>
      <c r="E10" s="127"/>
      <c r="F10" s="128">
        <f>0+F11+F13</f>
        <v>0</v>
      </c>
    </row>
    <row r="11" spans="1:9" x14ac:dyDescent="0.25">
      <c r="A11" s="65" t="s">
        <v>23</v>
      </c>
      <c r="B11" s="66" t="s">
        <v>220</v>
      </c>
      <c r="C11" s="67" t="s">
        <v>24</v>
      </c>
      <c r="D11" s="115">
        <v>1</v>
      </c>
      <c r="E11" s="113"/>
      <c r="F11" s="111">
        <f>ROUND(D11*E11,0)</f>
        <v>0</v>
      </c>
    </row>
    <row r="12" spans="1:9" s="1" customFormat="1" ht="178.5" customHeight="1" outlineLevel="1" x14ac:dyDescent="0.25">
      <c r="A12" s="70"/>
      <c r="B12" s="71" t="s">
        <v>254</v>
      </c>
      <c r="C12" s="72"/>
      <c r="D12" s="114"/>
      <c r="E12" s="112"/>
      <c r="F12" s="111"/>
      <c r="G12" s="9"/>
      <c r="H12" s="8"/>
      <c r="I12" s="8"/>
    </row>
    <row r="13" spans="1:9" x14ac:dyDescent="0.25">
      <c r="A13" s="65" t="s">
        <v>25</v>
      </c>
      <c r="B13" s="66" t="s">
        <v>194</v>
      </c>
      <c r="C13" s="67" t="s">
        <v>26</v>
      </c>
      <c r="D13" s="115">
        <v>104</v>
      </c>
      <c r="E13" s="113"/>
      <c r="F13" s="111">
        <f>ROUND(D13*E13,0)</f>
        <v>0</v>
      </c>
    </row>
    <row r="14" spans="1:9" s="1" customFormat="1" ht="48" outlineLevel="1" x14ac:dyDescent="0.25">
      <c r="A14" s="70"/>
      <c r="B14" s="71" t="s">
        <v>27</v>
      </c>
      <c r="C14" s="72"/>
      <c r="D14" s="114"/>
      <c r="E14" s="112"/>
      <c r="F14" s="111"/>
      <c r="G14" s="9"/>
      <c r="H14" s="8"/>
      <c r="I14" s="8"/>
    </row>
    <row r="15" spans="1:9" ht="15" customHeight="1" x14ac:dyDescent="0.25">
      <c r="A15" s="89">
        <v>3</v>
      </c>
      <c r="B15" s="90" t="s">
        <v>52</v>
      </c>
      <c r="C15" s="91" t="s">
        <v>21</v>
      </c>
      <c r="D15" s="126"/>
      <c r="E15" s="127"/>
      <c r="F15" s="128">
        <f>0+F16+F18+F20+F22+F24+F26+F28</f>
        <v>0</v>
      </c>
    </row>
    <row r="16" spans="1:9" ht="15" customHeight="1" x14ac:dyDescent="0.25">
      <c r="A16" s="75" t="s">
        <v>53</v>
      </c>
      <c r="B16" s="76" t="s">
        <v>111</v>
      </c>
      <c r="C16" s="77" t="s">
        <v>38</v>
      </c>
      <c r="D16" s="114">
        <v>2</v>
      </c>
      <c r="E16" s="112"/>
      <c r="F16" s="111">
        <f>ROUND(D16*E16,0)</f>
        <v>0</v>
      </c>
    </row>
    <row r="17" spans="1:9" s="1" customFormat="1" ht="180" outlineLevel="1" x14ac:dyDescent="0.25">
      <c r="A17" s="70"/>
      <c r="B17" s="71" t="s">
        <v>112</v>
      </c>
      <c r="C17" s="72"/>
      <c r="D17" s="114"/>
      <c r="E17" s="112"/>
      <c r="F17" s="111"/>
      <c r="G17" s="9"/>
      <c r="H17" s="8"/>
      <c r="I17" s="8"/>
    </row>
    <row r="18" spans="1:9" ht="15" customHeight="1" x14ac:dyDescent="0.25">
      <c r="A18" s="75" t="s">
        <v>56</v>
      </c>
      <c r="B18" s="76" t="s">
        <v>54</v>
      </c>
      <c r="C18" s="77" t="s">
        <v>31</v>
      </c>
      <c r="D18" s="114">
        <v>13</v>
      </c>
      <c r="E18" s="112"/>
      <c r="F18" s="111">
        <f>ROUND(D18*E18,0)</f>
        <v>0</v>
      </c>
    </row>
    <row r="19" spans="1:9" s="1" customFormat="1" ht="156" outlineLevel="1" x14ac:dyDescent="0.25">
      <c r="A19" s="70"/>
      <c r="B19" s="71" t="s">
        <v>55</v>
      </c>
      <c r="C19" s="72"/>
      <c r="D19" s="114"/>
      <c r="E19" s="112"/>
      <c r="F19" s="111"/>
      <c r="G19" s="9"/>
      <c r="H19" s="8"/>
      <c r="I19" s="8"/>
    </row>
    <row r="20" spans="1:9" ht="15" customHeight="1" x14ac:dyDescent="0.25">
      <c r="A20" s="75" t="s">
        <v>59</v>
      </c>
      <c r="B20" s="76" t="s">
        <v>57</v>
      </c>
      <c r="C20" s="77" t="s">
        <v>38</v>
      </c>
      <c r="D20" s="114">
        <v>2</v>
      </c>
      <c r="E20" s="112"/>
      <c r="F20" s="111">
        <f>ROUND(D20*E20,0)</f>
        <v>0</v>
      </c>
    </row>
    <row r="21" spans="1:9" s="1" customFormat="1" ht="108" outlineLevel="1" x14ac:dyDescent="0.25">
      <c r="A21" s="70"/>
      <c r="B21" s="71" t="s">
        <v>58</v>
      </c>
      <c r="C21" s="72"/>
      <c r="D21" s="114"/>
      <c r="E21" s="112"/>
      <c r="F21" s="111"/>
      <c r="G21" s="9"/>
      <c r="H21" s="8"/>
      <c r="I21" s="8"/>
    </row>
    <row r="22" spans="1:9" ht="15" customHeight="1" x14ac:dyDescent="0.25">
      <c r="A22" s="75" t="s">
        <v>62</v>
      </c>
      <c r="B22" s="76" t="s">
        <v>60</v>
      </c>
      <c r="C22" s="77" t="s">
        <v>38</v>
      </c>
      <c r="D22" s="114">
        <v>4</v>
      </c>
      <c r="E22" s="112"/>
      <c r="F22" s="111">
        <f>ROUND(D22*E22,0)</f>
        <v>0</v>
      </c>
    </row>
    <row r="23" spans="1:9" s="1" customFormat="1" ht="48" outlineLevel="1" x14ac:dyDescent="0.25">
      <c r="A23" s="70"/>
      <c r="B23" s="71" t="s">
        <v>61</v>
      </c>
      <c r="C23" s="72"/>
      <c r="D23" s="114"/>
      <c r="E23" s="112"/>
      <c r="F23" s="111"/>
      <c r="G23" s="9"/>
      <c r="H23" s="8"/>
      <c r="I23" s="8"/>
    </row>
    <row r="24" spans="1:9" s="1" customFormat="1" ht="15" customHeight="1" x14ac:dyDescent="0.25">
      <c r="A24" s="75" t="s">
        <v>65</v>
      </c>
      <c r="B24" s="76" t="s">
        <v>63</v>
      </c>
      <c r="C24" s="77" t="s">
        <v>38</v>
      </c>
      <c r="D24" s="114">
        <v>4</v>
      </c>
      <c r="E24" s="112"/>
      <c r="F24" s="111">
        <f>ROUND(D24*E24,0)</f>
        <v>0</v>
      </c>
      <c r="G24" s="3"/>
      <c r="H24" s="2"/>
      <c r="I24" s="2"/>
    </row>
    <row r="25" spans="1:9" s="1" customFormat="1" ht="24" outlineLevel="1" x14ac:dyDescent="0.25">
      <c r="A25" s="70"/>
      <c r="B25" s="71" t="s">
        <v>64</v>
      </c>
      <c r="C25" s="72"/>
      <c r="D25" s="114"/>
      <c r="E25" s="112"/>
      <c r="F25" s="111"/>
      <c r="G25" s="9"/>
      <c r="H25" s="8"/>
      <c r="I25" s="8"/>
    </row>
    <row r="26" spans="1:9" s="1" customFormat="1" ht="15" customHeight="1" x14ac:dyDescent="0.25">
      <c r="A26" s="75" t="s">
        <v>68</v>
      </c>
      <c r="B26" s="76" t="s">
        <v>66</v>
      </c>
      <c r="C26" s="77" t="s">
        <v>38</v>
      </c>
      <c r="D26" s="114">
        <v>2</v>
      </c>
      <c r="E26" s="112"/>
      <c r="F26" s="111">
        <f>ROUND(D26*E26,0)</f>
        <v>0</v>
      </c>
      <c r="G26" s="3"/>
      <c r="H26" s="2"/>
      <c r="I26" s="2"/>
    </row>
    <row r="27" spans="1:9" s="1" customFormat="1" ht="120" outlineLevel="1" x14ac:dyDescent="0.25">
      <c r="A27" s="70"/>
      <c r="B27" s="71" t="s">
        <v>67</v>
      </c>
      <c r="C27" s="72"/>
      <c r="D27" s="114"/>
      <c r="E27" s="112"/>
      <c r="F27" s="111"/>
      <c r="G27" s="9"/>
      <c r="H27" s="8"/>
      <c r="I27" s="8"/>
    </row>
    <row r="28" spans="1:9" x14ac:dyDescent="0.25">
      <c r="A28" s="75" t="s">
        <v>71</v>
      </c>
      <c r="B28" s="76" t="s">
        <v>198</v>
      </c>
      <c r="C28" s="77" t="s">
        <v>24</v>
      </c>
      <c r="D28" s="114">
        <v>1</v>
      </c>
      <c r="E28" s="112"/>
      <c r="F28" s="111">
        <f>ROUND(D28*E28,0)</f>
        <v>0</v>
      </c>
    </row>
    <row r="29" spans="1:9" s="1" customFormat="1" outlineLevel="1" x14ac:dyDescent="0.25">
      <c r="A29" s="70"/>
      <c r="B29" s="71" t="s">
        <v>72</v>
      </c>
      <c r="C29" s="72"/>
      <c r="D29" s="114"/>
      <c r="E29" s="112"/>
      <c r="F29" s="111"/>
      <c r="G29" s="9"/>
      <c r="H29" s="8"/>
      <c r="I29" s="8"/>
    </row>
    <row r="30" spans="1:9" x14ac:dyDescent="0.25">
      <c r="A30" s="89">
        <v>4</v>
      </c>
      <c r="B30" s="90" t="s">
        <v>75</v>
      </c>
      <c r="C30" s="91" t="s">
        <v>21</v>
      </c>
      <c r="D30" s="126"/>
      <c r="E30" s="127"/>
      <c r="F30" s="128">
        <f>0+F31+F33+F35</f>
        <v>0</v>
      </c>
    </row>
    <row r="31" spans="1:9" x14ac:dyDescent="0.25">
      <c r="A31" s="75" t="s">
        <v>76</v>
      </c>
      <c r="B31" s="76" t="s">
        <v>134</v>
      </c>
      <c r="C31" s="77" t="s">
        <v>38</v>
      </c>
      <c r="D31" s="114">
        <v>4</v>
      </c>
      <c r="E31" s="112"/>
      <c r="F31" s="111">
        <f>ROUND(D31*E31,0)</f>
        <v>0</v>
      </c>
    </row>
    <row r="32" spans="1:9" s="1" customFormat="1" ht="47.25" customHeight="1" outlineLevel="1" x14ac:dyDescent="0.25">
      <c r="A32" s="70"/>
      <c r="B32" s="71" t="s">
        <v>87</v>
      </c>
      <c r="C32" s="72"/>
      <c r="D32" s="114"/>
      <c r="E32" s="112"/>
      <c r="F32" s="111"/>
      <c r="G32" s="9"/>
      <c r="H32" s="8"/>
      <c r="I32" s="8"/>
    </row>
    <row r="33" spans="1:9" x14ac:dyDescent="0.25">
      <c r="A33" s="75" t="s">
        <v>79</v>
      </c>
      <c r="B33" s="76" t="s">
        <v>80</v>
      </c>
      <c r="C33" s="77" t="s">
        <v>31</v>
      </c>
      <c r="D33" s="114">
        <v>45</v>
      </c>
      <c r="E33" s="112"/>
      <c r="F33" s="111">
        <f>ROUND(D33*E33,0)</f>
        <v>0</v>
      </c>
    </row>
    <row r="34" spans="1:9" s="1" customFormat="1" ht="120" outlineLevel="1" x14ac:dyDescent="0.25">
      <c r="A34" s="70"/>
      <c r="B34" s="71" t="s">
        <v>81</v>
      </c>
      <c r="C34" s="72"/>
      <c r="D34" s="114"/>
      <c r="E34" s="112"/>
      <c r="F34" s="111"/>
      <c r="G34" s="9"/>
      <c r="H34" s="8"/>
      <c r="I34" s="8"/>
    </row>
    <row r="35" spans="1:9" x14ac:dyDescent="0.25">
      <c r="A35" s="75" t="s">
        <v>82</v>
      </c>
      <c r="B35" s="76" t="s">
        <v>83</v>
      </c>
      <c r="C35" s="77" t="s">
        <v>38</v>
      </c>
      <c r="D35" s="114">
        <v>4</v>
      </c>
      <c r="E35" s="112"/>
      <c r="F35" s="111">
        <f>ROUND(D35*E35,0)</f>
        <v>0</v>
      </c>
    </row>
    <row r="36" spans="1:9" s="1" customFormat="1" ht="132" outlineLevel="1" x14ac:dyDescent="0.25">
      <c r="A36" s="70"/>
      <c r="B36" s="71" t="s">
        <v>84</v>
      </c>
      <c r="C36" s="72"/>
      <c r="D36" s="114"/>
      <c r="E36" s="112"/>
      <c r="F36" s="111"/>
      <c r="G36" s="9"/>
      <c r="H36" s="8"/>
      <c r="I36" s="8"/>
    </row>
    <row r="37" spans="1:9" x14ac:dyDescent="0.25">
      <c r="A37" s="89">
        <v>5</v>
      </c>
      <c r="B37" s="90" t="s">
        <v>113</v>
      </c>
      <c r="C37" s="91" t="s">
        <v>21</v>
      </c>
      <c r="D37" s="126"/>
      <c r="E37" s="127"/>
      <c r="F37" s="128">
        <f>F38+F40+F42+F44+F46+F48+F50+F52+F54+F56+F58</f>
        <v>0</v>
      </c>
    </row>
    <row r="38" spans="1:9" x14ac:dyDescent="0.25">
      <c r="A38" s="75" t="s">
        <v>114</v>
      </c>
      <c r="B38" s="76" t="s">
        <v>135</v>
      </c>
      <c r="C38" s="77" t="s">
        <v>38</v>
      </c>
      <c r="D38" s="114">
        <v>2</v>
      </c>
      <c r="E38" s="112"/>
      <c r="F38" s="111">
        <f>ROUND(D38*E38,0)</f>
        <v>0</v>
      </c>
    </row>
    <row r="39" spans="1:9" s="1" customFormat="1" ht="84" outlineLevel="1" x14ac:dyDescent="0.25">
      <c r="A39" s="70"/>
      <c r="B39" s="71" t="s">
        <v>136</v>
      </c>
      <c r="C39" s="72"/>
      <c r="D39" s="114"/>
      <c r="E39" s="112"/>
      <c r="F39" s="111"/>
      <c r="G39" s="9"/>
      <c r="H39" s="8"/>
      <c r="I39" s="8"/>
    </row>
    <row r="40" spans="1:9" x14ac:dyDescent="0.25">
      <c r="A40" s="75" t="s">
        <v>117</v>
      </c>
      <c r="B40" s="76" t="s">
        <v>221</v>
      </c>
      <c r="C40" s="116" t="s">
        <v>255</v>
      </c>
      <c r="D40" s="114">
        <v>1</v>
      </c>
      <c r="E40" s="112"/>
      <c r="F40" s="111">
        <f>ROUND(D40*E40,0)</f>
        <v>0</v>
      </c>
    </row>
    <row r="41" spans="1:9" ht="100.5" customHeight="1" outlineLevel="1" x14ac:dyDescent="0.25">
      <c r="A41" s="70"/>
      <c r="B41" s="71" t="s">
        <v>243</v>
      </c>
      <c r="C41" s="72"/>
      <c r="D41" s="70"/>
      <c r="E41" s="73"/>
      <c r="F41" s="74"/>
    </row>
    <row r="42" spans="1:9" x14ac:dyDescent="0.25">
      <c r="A42" s="117" t="s">
        <v>120</v>
      </c>
      <c r="B42" s="118" t="s">
        <v>222</v>
      </c>
      <c r="C42" s="116" t="s">
        <v>255</v>
      </c>
      <c r="D42" s="114">
        <v>1</v>
      </c>
      <c r="E42" s="112"/>
      <c r="F42" s="111">
        <f>ROUND(D42*E42,0)</f>
        <v>0</v>
      </c>
    </row>
    <row r="43" spans="1:9" ht="83.25" customHeight="1" x14ac:dyDescent="0.25">
      <c r="A43" s="117"/>
      <c r="B43" s="119" t="s">
        <v>256</v>
      </c>
      <c r="C43" s="116"/>
      <c r="D43" s="114"/>
      <c r="E43" s="112"/>
      <c r="F43" s="111"/>
    </row>
    <row r="44" spans="1:9" x14ac:dyDescent="0.25">
      <c r="A44" s="75" t="s">
        <v>122</v>
      </c>
      <c r="B44" s="76" t="s">
        <v>137</v>
      </c>
      <c r="C44" s="116" t="s">
        <v>38</v>
      </c>
      <c r="D44" s="114">
        <v>1</v>
      </c>
      <c r="E44" s="112"/>
      <c r="F44" s="111">
        <f>ROUND(D44*E44,0)</f>
        <v>0</v>
      </c>
    </row>
    <row r="45" spans="1:9" s="1" customFormat="1" ht="60" outlineLevel="1" x14ac:dyDescent="0.25">
      <c r="A45" s="70"/>
      <c r="B45" s="71" t="s">
        <v>138</v>
      </c>
      <c r="C45" s="116"/>
      <c r="D45" s="114"/>
      <c r="E45" s="112"/>
      <c r="F45" s="111"/>
      <c r="G45" s="9"/>
      <c r="H45" s="8"/>
      <c r="I45" s="8"/>
    </row>
    <row r="46" spans="1:9" x14ac:dyDescent="0.25">
      <c r="A46" s="75" t="s">
        <v>124</v>
      </c>
      <c r="B46" s="76" t="s">
        <v>139</v>
      </c>
      <c r="C46" s="116" t="s">
        <v>38</v>
      </c>
      <c r="D46" s="114">
        <v>1</v>
      </c>
      <c r="E46" s="112"/>
      <c r="F46" s="111">
        <f>ROUND(D46*E46,0)</f>
        <v>0</v>
      </c>
    </row>
    <row r="47" spans="1:9" s="1" customFormat="1" ht="72" outlineLevel="1" x14ac:dyDescent="0.25">
      <c r="A47" s="70"/>
      <c r="B47" s="71" t="s">
        <v>140</v>
      </c>
      <c r="C47" s="116"/>
      <c r="D47" s="114"/>
      <c r="E47" s="112"/>
      <c r="F47" s="111"/>
      <c r="G47" s="9"/>
      <c r="H47" s="8"/>
      <c r="I47" s="8"/>
    </row>
    <row r="48" spans="1:9" x14ac:dyDescent="0.25">
      <c r="A48" s="75" t="s">
        <v>125</v>
      </c>
      <c r="B48" s="76" t="s">
        <v>141</v>
      </c>
      <c r="C48" s="116" t="s">
        <v>38</v>
      </c>
      <c r="D48" s="114">
        <v>1</v>
      </c>
      <c r="E48" s="112"/>
      <c r="F48" s="111">
        <f>ROUND(D48*E48,0)</f>
        <v>0</v>
      </c>
    </row>
    <row r="49" spans="1:9" s="1" customFormat="1" ht="72" outlineLevel="1" x14ac:dyDescent="0.25">
      <c r="A49" s="70"/>
      <c r="B49" s="71" t="s">
        <v>142</v>
      </c>
      <c r="C49" s="116"/>
      <c r="D49" s="114"/>
      <c r="E49" s="112"/>
      <c r="F49" s="111"/>
      <c r="G49" s="9"/>
      <c r="H49" s="8"/>
      <c r="I49" s="8"/>
    </row>
    <row r="50" spans="1:9" x14ac:dyDescent="0.25">
      <c r="A50" s="75" t="s">
        <v>128</v>
      </c>
      <c r="B50" s="76" t="s">
        <v>143</v>
      </c>
      <c r="C50" s="116" t="s">
        <v>38</v>
      </c>
      <c r="D50" s="114">
        <v>6</v>
      </c>
      <c r="E50" s="112"/>
      <c r="F50" s="111">
        <f>ROUND(D50*E50,0)</f>
        <v>0</v>
      </c>
    </row>
    <row r="51" spans="1:9" s="1" customFormat="1" ht="48" outlineLevel="1" x14ac:dyDescent="0.25">
      <c r="A51" s="70"/>
      <c r="B51" s="71" t="s">
        <v>144</v>
      </c>
      <c r="C51" s="116"/>
      <c r="D51" s="114"/>
      <c r="E51" s="112"/>
      <c r="F51" s="111"/>
      <c r="G51" s="9"/>
      <c r="H51" s="8"/>
      <c r="I51" s="8"/>
    </row>
    <row r="52" spans="1:9" x14ac:dyDescent="0.25">
      <c r="A52" s="75" t="s">
        <v>145</v>
      </c>
      <c r="B52" s="76" t="s">
        <v>146</v>
      </c>
      <c r="C52" s="116" t="s">
        <v>38</v>
      </c>
      <c r="D52" s="114">
        <v>3</v>
      </c>
      <c r="E52" s="112"/>
      <c r="F52" s="111">
        <f>ROUND(D52*E52,0)</f>
        <v>0</v>
      </c>
    </row>
    <row r="53" spans="1:9" s="1" customFormat="1" ht="72" outlineLevel="1" x14ac:dyDescent="0.25">
      <c r="A53" s="70"/>
      <c r="B53" s="71" t="s">
        <v>147</v>
      </c>
      <c r="C53" s="116"/>
      <c r="D53" s="114"/>
      <c r="E53" s="112"/>
      <c r="F53" s="111"/>
      <c r="G53" s="9"/>
      <c r="H53" s="8"/>
      <c r="I53" s="8"/>
    </row>
    <row r="54" spans="1:9" x14ac:dyDescent="0.25">
      <c r="A54" s="75" t="s">
        <v>148</v>
      </c>
      <c r="B54" s="76" t="s">
        <v>149</v>
      </c>
      <c r="C54" s="116" t="s">
        <v>38</v>
      </c>
      <c r="D54" s="114">
        <v>1</v>
      </c>
      <c r="E54" s="112"/>
      <c r="F54" s="111">
        <f>ROUND(D54*E54,0)</f>
        <v>0</v>
      </c>
    </row>
    <row r="55" spans="1:9" s="1" customFormat="1" ht="131.25" customHeight="1" outlineLevel="1" x14ac:dyDescent="0.25">
      <c r="A55" s="70"/>
      <c r="B55" s="71" t="s">
        <v>150</v>
      </c>
      <c r="C55" s="116"/>
      <c r="D55" s="114"/>
      <c r="E55" s="112"/>
      <c r="F55" s="111"/>
      <c r="G55" s="9"/>
      <c r="H55" s="8"/>
      <c r="I55" s="8"/>
    </row>
    <row r="56" spans="1:9" x14ac:dyDescent="0.25">
      <c r="A56" s="75" t="s">
        <v>151</v>
      </c>
      <c r="B56" s="76" t="s">
        <v>152</v>
      </c>
      <c r="C56" s="116" t="s">
        <v>38</v>
      </c>
      <c r="D56" s="114">
        <v>1</v>
      </c>
      <c r="E56" s="112"/>
      <c r="F56" s="111">
        <f>ROUND(D56*E56,0)</f>
        <v>0</v>
      </c>
    </row>
    <row r="57" spans="1:9" s="1" customFormat="1" ht="128.25" customHeight="1" outlineLevel="1" x14ac:dyDescent="0.25">
      <c r="A57" s="70"/>
      <c r="B57" s="71" t="s">
        <v>153</v>
      </c>
      <c r="C57" s="116"/>
      <c r="D57" s="114"/>
      <c r="E57" s="112"/>
      <c r="F57" s="111"/>
      <c r="G57" s="9"/>
      <c r="H57" s="8"/>
      <c r="I57" s="8"/>
    </row>
    <row r="58" spans="1:9" x14ac:dyDescent="0.25">
      <c r="A58" s="75" t="s">
        <v>154</v>
      </c>
      <c r="B58" s="76" t="s">
        <v>155</v>
      </c>
      <c r="C58" s="116" t="s">
        <v>38</v>
      </c>
      <c r="D58" s="114">
        <v>6</v>
      </c>
      <c r="E58" s="112"/>
      <c r="F58" s="111">
        <f>ROUND(D58*E58,0)</f>
        <v>0</v>
      </c>
    </row>
    <row r="59" spans="1:9" s="1" customFormat="1" ht="98.25" customHeight="1" outlineLevel="1" thickBot="1" x14ac:dyDescent="0.3">
      <c r="A59" s="79"/>
      <c r="B59" s="80" t="s">
        <v>156</v>
      </c>
      <c r="C59" s="116"/>
      <c r="D59" s="114"/>
      <c r="E59" s="112"/>
      <c r="F59" s="111"/>
      <c r="G59" s="9"/>
      <c r="H59" s="8"/>
      <c r="I59" s="8"/>
    </row>
    <row r="60" spans="1:9" ht="15.75" thickBot="1" x14ac:dyDescent="0.3">
      <c r="A60" s="92"/>
      <c r="B60" s="93" t="s">
        <v>20</v>
      </c>
      <c r="C60" s="129" t="s">
        <v>21</v>
      </c>
      <c r="D60" s="120"/>
      <c r="E60" s="121"/>
      <c r="F60" s="122">
        <f>F9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32" max="16383" man="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
  <sheetViews>
    <sheetView view="pageBreakPreview" topLeftCell="A47" zoomScale="71" zoomScaleNormal="100" zoomScaleSheetLayoutView="71" workbookViewId="0">
      <selection activeCell="F9" sqref="F9"/>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4"/>
      <c r="B1" s="54" t="s">
        <v>0</v>
      </c>
      <c r="C1" s="55"/>
      <c r="D1" s="54" t="s">
        <v>4</v>
      </c>
      <c r="E1" s="56" t="s">
        <v>5</v>
      </c>
      <c r="F1" s="57" t="s">
        <v>158</v>
      </c>
    </row>
    <row r="2" spans="1:9" x14ac:dyDescent="0.25">
      <c r="A2" s="54"/>
      <c r="B2" s="54"/>
      <c r="C2" s="55"/>
      <c r="D2" s="54"/>
      <c r="E2" s="56" t="s">
        <v>7</v>
      </c>
      <c r="F2" s="57" t="s">
        <v>159</v>
      </c>
    </row>
    <row r="3" spans="1:9" x14ac:dyDescent="0.25">
      <c r="A3" s="54"/>
      <c r="B3" s="54" t="s">
        <v>1</v>
      </c>
      <c r="C3" s="55"/>
      <c r="D3" s="54"/>
      <c r="E3" s="56" t="s">
        <v>9</v>
      </c>
      <c r="F3" s="57" t="s">
        <v>160</v>
      </c>
    </row>
    <row r="4" spans="1:9" x14ac:dyDescent="0.25">
      <c r="A4" s="54"/>
      <c r="B4" s="54" t="s">
        <v>157</v>
      </c>
      <c r="C4" s="55"/>
      <c r="D4" s="54"/>
      <c r="E4" s="56" t="s">
        <v>11</v>
      </c>
      <c r="F4" s="59">
        <v>330</v>
      </c>
    </row>
    <row r="5" spans="1:9" x14ac:dyDescent="0.25">
      <c r="A5" s="54"/>
      <c r="B5" s="54" t="s">
        <v>3</v>
      </c>
      <c r="C5" s="55"/>
      <c r="D5" s="54"/>
      <c r="E5" s="56" t="s">
        <v>12</v>
      </c>
      <c r="F5" s="59">
        <v>30</v>
      </c>
    </row>
    <row r="6" spans="1:9" s="1" customFormat="1" x14ac:dyDescent="0.25">
      <c r="A6" s="54"/>
      <c r="B6" s="54"/>
      <c r="C6" s="55"/>
      <c r="D6" s="54"/>
      <c r="E6" s="56"/>
      <c r="F6" s="57"/>
      <c r="G6" s="3"/>
      <c r="H6" s="2"/>
      <c r="I6" s="2"/>
    </row>
    <row r="7" spans="1:9" x14ac:dyDescent="0.25">
      <c r="A7" s="54"/>
      <c r="B7" s="54"/>
      <c r="C7" s="55"/>
      <c r="D7" s="54"/>
      <c r="E7" s="56"/>
      <c r="F7" s="57"/>
    </row>
    <row r="8" spans="1:9" s="5" customFormat="1" ht="21" x14ac:dyDescent="0.25">
      <c r="A8" s="60" t="s">
        <v>13</v>
      </c>
      <c r="B8" s="61" t="s">
        <v>14</v>
      </c>
      <c r="C8" s="62" t="s">
        <v>15</v>
      </c>
      <c r="D8" s="61" t="s">
        <v>16</v>
      </c>
      <c r="E8" s="63" t="s">
        <v>17</v>
      </c>
      <c r="F8" s="64" t="s">
        <v>18</v>
      </c>
      <c r="G8" s="7"/>
    </row>
    <row r="9" spans="1:9" x14ac:dyDescent="0.25">
      <c r="A9" s="84" t="s">
        <v>19</v>
      </c>
      <c r="B9" s="85" t="s">
        <v>20</v>
      </c>
      <c r="C9" s="86" t="s">
        <v>21</v>
      </c>
      <c r="D9" s="120"/>
      <c r="E9" s="121"/>
      <c r="F9" s="122">
        <f>0+F10+F18+F35+F54+F63</f>
        <v>0</v>
      </c>
    </row>
    <row r="10" spans="1:9" x14ac:dyDescent="0.25">
      <c r="A10" s="98">
        <v>1</v>
      </c>
      <c r="B10" s="99" t="s">
        <v>22</v>
      </c>
      <c r="C10" s="100" t="s">
        <v>21</v>
      </c>
      <c r="D10" s="123"/>
      <c r="E10" s="124"/>
      <c r="F10" s="125">
        <f>F11+F13+F15</f>
        <v>0</v>
      </c>
    </row>
    <row r="11" spans="1:9" x14ac:dyDescent="0.25">
      <c r="A11" s="65" t="s">
        <v>23</v>
      </c>
      <c r="B11" s="66" t="s">
        <v>220</v>
      </c>
      <c r="C11" s="67" t="s">
        <v>24</v>
      </c>
      <c r="D11" s="115">
        <v>1</v>
      </c>
      <c r="E11" s="110"/>
      <c r="F11" s="111">
        <f>ROUND(D11*E11,0)</f>
        <v>0</v>
      </c>
    </row>
    <row r="12" spans="1:9" s="1" customFormat="1" ht="168" outlineLevel="1" x14ac:dyDescent="0.25">
      <c r="A12" s="70"/>
      <c r="B12" s="71" t="s">
        <v>254</v>
      </c>
      <c r="C12" s="72"/>
      <c r="D12" s="114"/>
      <c r="E12" s="112"/>
      <c r="F12" s="111"/>
      <c r="G12" s="9"/>
      <c r="H12" s="8"/>
      <c r="I12" s="8"/>
    </row>
    <row r="13" spans="1:9" x14ac:dyDescent="0.25">
      <c r="A13" s="65" t="s">
        <v>25</v>
      </c>
      <c r="B13" s="66" t="s">
        <v>194</v>
      </c>
      <c r="C13" s="67" t="s">
        <v>26</v>
      </c>
      <c r="D13" s="115">
        <v>447</v>
      </c>
      <c r="E13" s="113"/>
      <c r="F13" s="111">
        <f>ROUND(D13*E13,0)</f>
        <v>0</v>
      </c>
    </row>
    <row r="14" spans="1:9" s="1" customFormat="1" ht="48" outlineLevel="1" x14ac:dyDescent="0.25">
      <c r="A14" s="70"/>
      <c r="B14" s="71" t="s">
        <v>27</v>
      </c>
      <c r="C14" s="72"/>
      <c r="D14" s="114"/>
      <c r="E14" s="112"/>
      <c r="F14" s="111"/>
      <c r="G14" s="9"/>
      <c r="H14" s="8"/>
      <c r="I14" s="8"/>
    </row>
    <row r="15" spans="1:9" ht="15" customHeight="1" x14ac:dyDescent="0.25">
      <c r="A15" s="65" t="s">
        <v>28</v>
      </c>
      <c r="B15" s="66" t="s">
        <v>29</v>
      </c>
      <c r="C15" s="67" t="s">
        <v>21</v>
      </c>
      <c r="D15" s="115"/>
      <c r="E15" s="113"/>
      <c r="F15" s="110">
        <f>0+F16</f>
        <v>0</v>
      </c>
    </row>
    <row r="16" spans="1:9" ht="15" customHeight="1" x14ac:dyDescent="0.25">
      <c r="A16" s="75" t="s">
        <v>30</v>
      </c>
      <c r="B16" s="76" t="s">
        <v>195</v>
      </c>
      <c r="C16" s="77" t="s">
        <v>24</v>
      </c>
      <c r="D16" s="114">
        <v>123</v>
      </c>
      <c r="E16" s="112"/>
      <c r="F16" s="111">
        <f>ROUND(D16*E16,0)</f>
        <v>0</v>
      </c>
    </row>
    <row r="17" spans="1:9" s="1" customFormat="1" ht="60" outlineLevel="1" x14ac:dyDescent="0.25">
      <c r="A17" s="70"/>
      <c r="B17" s="71" t="s">
        <v>32</v>
      </c>
      <c r="C17" s="72"/>
      <c r="D17" s="114"/>
      <c r="E17" s="112"/>
      <c r="F17" s="111"/>
      <c r="G17" s="9"/>
      <c r="H17" s="8"/>
      <c r="I17" s="8"/>
    </row>
    <row r="18" spans="1:9" ht="15" customHeight="1" x14ac:dyDescent="0.25">
      <c r="A18" s="98">
        <v>2</v>
      </c>
      <c r="B18" s="99" t="s">
        <v>33</v>
      </c>
      <c r="C18" s="100" t="s">
        <v>21</v>
      </c>
      <c r="D18" s="123"/>
      <c r="E18" s="124"/>
      <c r="F18" s="125">
        <f>0+F19+F21+F23+F25+F27+F29+F31+F33</f>
        <v>0</v>
      </c>
    </row>
    <row r="19" spans="1:9" s="1" customFormat="1" ht="15" customHeight="1" x14ac:dyDescent="0.25">
      <c r="A19" s="75" t="s">
        <v>34</v>
      </c>
      <c r="B19" s="76" t="s">
        <v>223</v>
      </c>
      <c r="C19" s="77" t="s">
        <v>38</v>
      </c>
      <c r="D19" s="114">
        <v>10.5</v>
      </c>
      <c r="E19" s="112"/>
      <c r="F19" s="111">
        <f>ROUND(D19*E19,0)</f>
        <v>0</v>
      </c>
      <c r="G19" s="3"/>
      <c r="H19" s="2"/>
      <c r="I19" s="2"/>
    </row>
    <row r="20" spans="1:9" s="1" customFormat="1" ht="156" outlineLevel="1" x14ac:dyDescent="0.25">
      <c r="A20" s="70"/>
      <c r="B20" s="71" t="s">
        <v>35</v>
      </c>
      <c r="C20" s="72"/>
      <c r="D20" s="114"/>
      <c r="E20" s="112"/>
      <c r="F20" s="111"/>
      <c r="G20" s="9"/>
      <c r="H20" s="8"/>
      <c r="I20" s="8"/>
    </row>
    <row r="21" spans="1:9" s="1" customFormat="1" ht="15" customHeight="1" x14ac:dyDescent="0.25">
      <c r="A21" s="75" t="s">
        <v>36</v>
      </c>
      <c r="B21" s="76" t="s">
        <v>223</v>
      </c>
      <c r="C21" s="77" t="s">
        <v>38</v>
      </c>
      <c r="D21" s="114">
        <v>10.5</v>
      </c>
      <c r="E21" s="112"/>
      <c r="F21" s="111">
        <f>ROUND(D21*E21,0)</f>
        <v>0</v>
      </c>
      <c r="G21" s="3"/>
      <c r="H21" s="2"/>
      <c r="I21" s="2"/>
    </row>
    <row r="22" spans="1:9" s="1" customFormat="1" ht="156" outlineLevel="1" x14ac:dyDescent="0.25">
      <c r="A22" s="70"/>
      <c r="B22" s="71" t="s">
        <v>35</v>
      </c>
      <c r="C22" s="72"/>
      <c r="D22" s="114"/>
      <c r="E22" s="112"/>
      <c r="F22" s="111"/>
      <c r="G22" s="9"/>
      <c r="H22" s="8"/>
      <c r="I22" s="8"/>
    </row>
    <row r="23" spans="1:9" ht="15" customHeight="1" x14ac:dyDescent="0.25">
      <c r="A23" s="75" t="s">
        <v>40</v>
      </c>
      <c r="B23" s="76" t="s">
        <v>223</v>
      </c>
      <c r="C23" s="77" t="s">
        <v>38</v>
      </c>
      <c r="D23" s="114">
        <v>10.5</v>
      </c>
      <c r="E23" s="112"/>
      <c r="F23" s="111">
        <f>ROUND(D23*E23,0)</f>
        <v>0</v>
      </c>
    </row>
    <row r="24" spans="1:9" s="1" customFormat="1" ht="156" outlineLevel="1" x14ac:dyDescent="0.25">
      <c r="A24" s="70"/>
      <c r="B24" s="71" t="s">
        <v>35</v>
      </c>
      <c r="C24" s="72"/>
      <c r="D24" s="114"/>
      <c r="E24" s="112"/>
      <c r="F24" s="111"/>
      <c r="G24" s="9"/>
      <c r="H24" s="8"/>
      <c r="I24" s="8"/>
    </row>
    <row r="25" spans="1:9" ht="15" customHeight="1" x14ac:dyDescent="0.25">
      <c r="A25" s="75" t="s">
        <v>43</v>
      </c>
      <c r="B25" s="76" t="s">
        <v>223</v>
      </c>
      <c r="C25" s="77" t="s">
        <v>38</v>
      </c>
      <c r="D25" s="114">
        <v>10.5</v>
      </c>
      <c r="E25" s="112"/>
      <c r="F25" s="111">
        <f>ROUND(D25*E25,0)</f>
        <v>0</v>
      </c>
    </row>
    <row r="26" spans="1:9" s="1" customFormat="1" ht="156" outlineLevel="1" x14ac:dyDescent="0.25">
      <c r="A26" s="70"/>
      <c r="B26" s="71" t="s">
        <v>35</v>
      </c>
      <c r="C26" s="72"/>
      <c r="D26" s="114"/>
      <c r="E26" s="112"/>
      <c r="F26" s="111"/>
      <c r="G26" s="9"/>
      <c r="H26" s="8"/>
      <c r="I26" s="8"/>
    </row>
    <row r="27" spans="1:9" x14ac:dyDescent="0.25">
      <c r="A27" s="75" t="s">
        <v>46</v>
      </c>
      <c r="B27" s="76" t="s">
        <v>223</v>
      </c>
      <c r="C27" s="77" t="s">
        <v>38</v>
      </c>
      <c r="D27" s="114">
        <v>10.5</v>
      </c>
      <c r="E27" s="112"/>
      <c r="F27" s="111">
        <f>ROUND(D27*E27,0)</f>
        <v>0</v>
      </c>
    </row>
    <row r="28" spans="1:9" s="1" customFormat="1" ht="156" outlineLevel="1" x14ac:dyDescent="0.25">
      <c r="A28" s="70"/>
      <c r="B28" s="71" t="s">
        <v>35</v>
      </c>
      <c r="C28" s="72"/>
      <c r="D28" s="114"/>
      <c r="E28" s="112"/>
      <c r="F28" s="111"/>
      <c r="G28" s="9"/>
      <c r="H28" s="8"/>
      <c r="I28" s="8"/>
    </row>
    <row r="29" spans="1:9" x14ac:dyDescent="0.25">
      <c r="A29" s="75" t="s">
        <v>50</v>
      </c>
      <c r="B29" s="76" t="s">
        <v>37</v>
      </c>
      <c r="C29" s="77" t="s">
        <v>38</v>
      </c>
      <c r="D29" s="114">
        <v>5</v>
      </c>
      <c r="E29" s="112"/>
      <c r="F29" s="111">
        <f>ROUND(D29*E29,0)</f>
        <v>0</v>
      </c>
    </row>
    <row r="30" spans="1:9" s="1" customFormat="1" ht="48" outlineLevel="1" x14ac:dyDescent="0.25">
      <c r="A30" s="70"/>
      <c r="B30" s="71" t="s">
        <v>39</v>
      </c>
      <c r="C30" s="72"/>
      <c r="D30" s="114"/>
      <c r="E30" s="112"/>
      <c r="F30" s="111"/>
      <c r="G30" s="9"/>
      <c r="H30" s="8"/>
      <c r="I30" s="8"/>
    </row>
    <row r="31" spans="1:9" x14ac:dyDescent="0.25">
      <c r="A31" s="75" t="s">
        <v>161</v>
      </c>
      <c r="B31" s="76" t="s">
        <v>41</v>
      </c>
      <c r="C31" s="77" t="s">
        <v>38</v>
      </c>
      <c r="D31" s="114">
        <v>5</v>
      </c>
      <c r="E31" s="112"/>
      <c r="F31" s="111">
        <f>ROUND(D31*E31,0)</f>
        <v>0</v>
      </c>
    </row>
    <row r="32" spans="1:9" s="1" customFormat="1" ht="60" outlineLevel="1" x14ac:dyDescent="0.25">
      <c r="A32" s="70"/>
      <c r="B32" s="71" t="s">
        <v>42</v>
      </c>
      <c r="C32" s="72"/>
      <c r="D32" s="114"/>
      <c r="E32" s="112"/>
      <c r="F32" s="111"/>
      <c r="G32" s="9"/>
      <c r="H32" s="8"/>
      <c r="I32" s="8"/>
    </row>
    <row r="33" spans="1:9" s="1" customFormat="1" x14ac:dyDescent="0.25">
      <c r="A33" s="75" t="s">
        <v>162</v>
      </c>
      <c r="B33" s="76" t="s">
        <v>163</v>
      </c>
      <c r="C33" s="77" t="s">
        <v>26</v>
      </c>
      <c r="D33" s="114">
        <v>14</v>
      </c>
      <c r="E33" s="112"/>
      <c r="F33" s="111">
        <f>ROUND(D33*E33,0)</f>
        <v>0</v>
      </c>
      <c r="G33" s="3"/>
      <c r="H33" s="2"/>
      <c r="I33" s="2"/>
    </row>
    <row r="34" spans="1:9" s="1" customFormat="1" ht="60" outlineLevel="1" x14ac:dyDescent="0.25">
      <c r="A34" s="70"/>
      <c r="B34" s="71" t="s">
        <v>164</v>
      </c>
      <c r="C34" s="72"/>
      <c r="D34" s="114"/>
      <c r="E34" s="112"/>
      <c r="F34" s="111"/>
      <c r="G34" s="9"/>
      <c r="H34" s="8"/>
      <c r="I34" s="8"/>
    </row>
    <row r="35" spans="1:9" x14ac:dyDescent="0.25">
      <c r="A35" s="98">
        <v>3</v>
      </c>
      <c r="B35" s="99" t="s">
        <v>52</v>
      </c>
      <c r="C35" s="100" t="s">
        <v>21</v>
      </c>
      <c r="D35" s="123"/>
      <c r="E35" s="124"/>
      <c r="F35" s="125">
        <f>0+F36+F38+F40+F42+F44+F46+F48+F50+F52</f>
        <v>0</v>
      </c>
    </row>
    <row r="36" spans="1:9" x14ac:dyDescent="0.25">
      <c r="A36" s="75" t="s">
        <v>53</v>
      </c>
      <c r="B36" s="76" t="s">
        <v>54</v>
      </c>
      <c r="C36" s="77" t="s">
        <v>31</v>
      </c>
      <c r="D36" s="114">
        <v>66.5</v>
      </c>
      <c r="E36" s="112"/>
      <c r="F36" s="111">
        <f>ROUND(D36*E36,0)</f>
        <v>0</v>
      </c>
    </row>
    <row r="37" spans="1:9" s="1" customFormat="1" ht="156" outlineLevel="1" x14ac:dyDescent="0.25">
      <c r="A37" s="70"/>
      <c r="B37" s="71" t="s">
        <v>55</v>
      </c>
      <c r="C37" s="72"/>
      <c r="D37" s="114"/>
      <c r="E37" s="112"/>
      <c r="F37" s="111"/>
      <c r="G37" s="9"/>
      <c r="H37" s="8"/>
      <c r="I37" s="8"/>
    </row>
    <row r="38" spans="1:9" x14ac:dyDescent="0.25">
      <c r="A38" s="75" t="s">
        <v>56</v>
      </c>
      <c r="B38" s="76" t="s">
        <v>57</v>
      </c>
      <c r="C38" s="77" t="s">
        <v>38</v>
      </c>
      <c r="D38" s="114">
        <v>6</v>
      </c>
      <c r="E38" s="112"/>
      <c r="F38" s="111">
        <f>ROUND(D38*E38,0)</f>
        <v>0</v>
      </c>
    </row>
    <row r="39" spans="1:9" s="1" customFormat="1" ht="108" outlineLevel="1" x14ac:dyDescent="0.25">
      <c r="A39" s="70"/>
      <c r="B39" s="71" t="s">
        <v>58</v>
      </c>
      <c r="C39" s="72"/>
      <c r="D39" s="114"/>
      <c r="E39" s="112"/>
      <c r="F39" s="111"/>
      <c r="G39" s="9"/>
      <c r="H39" s="8"/>
      <c r="I39" s="8"/>
    </row>
    <row r="40" spans="1:9" x14ac:dyDescent="0.25">
      <c r="A40" s="75" t="s">
        <v>59</v>
      </c>
      <c r="B40" s="76" t="s">
        <v>109</v>
      </c>
      <c r="C40" s="77" t="s">
        <v>38</v>
      </c>
      <c r="D40" s="114">
        <v>1</v>
      </c>
      <c r="E40" s="112"/>
      <c r="F40" s="111">
        <f>ROUND(D40*E40,0)</f>
        <v>0</v>
      </c>
    </row>
    <row r="41" spans="1:9" s="1" customFormat="1" ht="132" outlineLevel="1" x14ac:dyDescent="0.25">
      <c r="A41" s="70"/>
      <c r="B41" s="71" t="s">
        <v>110</v>
      </c>
      <c r="C41" s="72"/>
      <c r="D41" s="114"/>
      <c r="E41" s="112"/>
      <c r="F41" s="111"/>
      <c r="G41" s="9"/>
      <c r="H41" s="8"/>
      <c r="I41" s="8"/>
    </row>
    <row r="42" spans="1:9" x14ac:dyDescent="0.25">
      <c r="A42" s="75" t="s">
        <v>62</v>
      </c>
      <c r="B42" s="76" t="s">
        <v>60</v>
      </c>
      <c r="C42" s="77" t="s">
        <v>38</v>
      </c>
      <c r="D42" s="114">
        <v>10</v>
      </c>
      <c r="E42" s="112"/>
      <c r="F42" s="111">
        <f>ROUND(D42*E42,0)</f>
        <v>0</v>
      </c>
    </row>
    <row r="43" spans="1:9" s="1" customFormat="1" ht="48" outlineLevel="1" x14ac:dyDescent="0.25">
      <c r="A43" s="70"/>
      <c r="B43" s="71" t="s">
        <v>61</v>
      </c>
      <c r="C43" s="72"/>
      <c r="D43" s="114"/>
      <c r="E43" s="112"/>
      <c r="F43" s="111"/>
      <c r="G43" s="9"/>
      <c r="H43" s="8"/>
      <c r="I43" s="8"/>
    </row>
    <row r="44" spans="1:9" x14ac:dyDescent="0.25">
      <c r="A44" s="75" t="s">
        <v>65</v>
      </c>
      <c r="B44" s="76" t="s">
        <v>63</v>
      </c>
      <c r="C44" s="77" t="s">
        <v>38</v>
      </c>
      <c r="D44" s="114">
        <v>10</v>
      </c>
      <c r="E44" s="112"/>
      <c r="F44" s="111">
        <f>ROUND(D44*E44,0)</f>
        <v>0</v>
      </c>
    </row>
    <row r="45" spans="1:9" s="1" customFormat="1" ht="24" outlineLevel="1" x14ac:dyDescent="0.25">
      <c r="A45" s="70"/>
      <c r="B45" s="71" t="s">
        <v>64</v>
      </c>
      <c r="C45" s="72"/>
      <c r="D45" s="114"/>
      <c r="E45" s="112"/>
      <c r="F45" s="111"/>
      <c r="G45" s="9"/>
      <c r="H45" s="8"/>
      <c r="I45" s="8"/>
    </row>
    <row r="46" spans="1:9" x14ac:dyDescent="0.25">
      <c r="A46" s="75" t="s">
        <v>68</v>
      </c>
      <c r="B46" s="76" t="s">
        <v>111</v>
      </c>
      <c r="C46" s="77" t="s">
        <v>38</v>
      </c>
      <c r="D46" s="114">
        <v>9</v>
      </c>
      <c r="E46" s="112"/>
      <c r="F46" s="111">
        <f>ROUND(D46*E46,0)</f>
        <v>0</v>
      </c>
    </row>
    <row r="47" spans="1:9" s="1" customFormat="1" ht="180" outlineLevel="1" x14ac:dyDescent="0.25">
      <c r="A47" s="70"/>
      <c r="B47" s="71" t="s">
        <v>112</v>
      </c>
      <c r="C47" s="72"/>
      <c r="D47" s="114"/>
      <c r="E47" s="112"/>
      <c r="F47" s="111"/>
      <c r="G47" s="9"/>
      <c r="H47" s="8"/>
      <c r="I47" s="8"/>
    </row>
    <row r="48" spans="1:9" x14ac:dyDescent="0.25">
      <c r="A48" s="75" t="s">
        <v>71</v>
      </c>
      <c r="B48" s="76" t="s">
        <v>66</v>
      </c>
      <c r="C48" s="77" t="s">
        <v>38</v>
      </c>
      <c r="D48" s="114">
        <v>2</v>
      </c>
      <c r="E48" s="112"/>
      <c r="F48" s="111">
        <f>ROUND(D48*E48,0)</f>
        <v>0</v>
      </c>
    </row>
    <row r="49" spans="1:9" s="1" customFormat="1" ht="120" outlineLevel="1" x14ac:dyDescent="0.25">
      <c r="A49" s="70"/>
      <c r="B49" s="71" t="s">
        <v>67</v>
      </c>
      <c r="C49" s="72"/>
      <c r="D49" s="114"/>
      <c r="E49" s="112"/>
      <c r="F49" s="111"/>
      <c r="G49" s="9"/>
      <c r="H49" s="8"/>
      <c r="I49" s="8"/>
    </row>
    <row r="50" spans="1:9" x14ac:dyDescent="0.25">
      <c r="A50" s="75" t="s">
        <v>73</v>
      </c>
      <c r="B50" s="76" t="s">
        <v>69</v>
      </c>
      <c r="C50" s="77" t="s">
        <v>38</v>
      </c>
      <c r="D50" s="114">
        <v>4</v>
      </c>
      <c r="E50" s="112"/>
      <c r="F50" s="111">
        <f>ROUND(D50*E50,0)</f>
        <v>0</v>
      </c>
    </row>
    <row r="51" spans="1:9" s="1" customFormat="1" ht="60" outlineLevel="1" x14ac:dyDescent="0.25">
      <c r="A51" s="70"/>
      <c r="B51" s="71" t="s">
        <v>70</v>
      </c>
      <c r="C51" s="72"/>
      <c r="D51" s="114"/>
      <c r="E51" s="112"/>
      <c r="F51" s="111"/>
      <c r="G51" s="9"/>
      <c r="H51" s="8"/>
      <c r="I51" s="8"/>
    </row>
    <row r="52" spans="1:9" x14ac:dyDescent="0.25">
      <c r="A52" s="75" t="s">
        <v>74</v>
      </c>
      <c r="B52" s="76" t="s">
        <v>198</v>
      </c>
      <c r="C52" s="77" t="s">
        <v>24</v>
      </c>
      <c r="D52" s="114">
        <v>1</v>
      </c>
      <c r="E52" s="112"/>
      <c r="F52" s="111">
        <f>ROUND(D52*E52,0)</f>
        <v>0</v>
      </c>
    </row>
    <row r="53" spans="1:9" s="1" customFormat="1" outlineLevel="1" x14ac:dyDescent="0.25">
      <c r="A53" s="70"/>
      <c r="B53" s="71" t="s">
        <v>72</v>
      </c>
      <c r="C53" s="72"/>
      <c r="D53" s="114"/>
      <c r="E53" s="112"/>
      <c r="F53" s="111"/>
      <c r="G53" s="9"/>
      <c r="H53" s="8"/>
      <c r="I53" s="8"/>
    </row>
    <row r="54" spans="1:9" x14ac:dyDescent="0.25">
      <c r="A54" s="98">
        <v>4</v>
      </c>
      <c r="B54" s="99" t="s">
        <v>75</v>
      </c>
      <c r="C54" s="100" t="s">
        <v>21</v>
      </c>
      <c r="D54" s="123"/>
      <c r="E54" s="124"/>
      <c r="F54" s="125">
        <f>0+F55+F57+F59+F61</f>
        <v>0</v>
      </c>
    </row>
    <row r="55" spans="1:9" x14ac:dyDescent="0.25">
      <c r="A55" s="75" t="s">
        <v>76</v>
      </c>
      <c r="B55" s="76" t="s">
        <v>80</v>
      </c>
      <c r="C55" s="77" t="s">
        <v>31</v>
      </c>
      <c r="D55" s="114">
        <v>123</v>
      </c>
      <c r="E55" s="112"/>
      <c r="F55" s="111">
        <f>ROUND(D55*E55,0)</f>
        <v>0</v>
      </c>
    </row>
    <row r="56" spans="1:9" s="1" customFormat="1" ht="120" outlineLevel="1" x14ac:dyDescent="0.25">
      <c r="A56" s="70"/>
      <c r="B56" s="71" t="s">
        <v>81</v>
      </c>
      <c r="C56" s="72"/>
      <c r="D56" s="114"/>
      <c r="E56" s="112"/>
      <c r="F56" s="111"/>
      <c r="G56" s="9"/>
      <c r="H56" s="8"/>
      <c r="I56" s="8"/>
    </row>
    <row r="57" spans="1:9" x14ac:dyDescent="0.25">
      <c r="A57" s="75" t="s">
        <v>79</v>
      </c>
      <c r="B57" s="76" t="s">
        <v>83</v>
      </c>
      <c r="C57" s="77" t="s">
        <v>38</v>
      </c>
      <c r="D57" s="114">
        <v>8</v>
      </c>
      <c r="E57" s="112"/>
      <c r="F57" s="111">
        <f>ROUND(D57*E57,0)</f>
        <v>0</v>
      </c>
    </row>
    <row r="58" spans="1:9" s="1" customFormat="1" ht="132" outlineLevel="1" x14ac:dyDescent="0.25">
      <c r="A58" s="70"/>
      <c r="B58" s="71" t="s">
        <v>84</v>
      </c>
      <c r="C58" s="72"/>
      <c r="D58" s="114"/>
      <c r="E58" s="112"/>
      <c r="F58" s="111"/>
      <c r="G58" s="9"/>
      <c r="H58" s="8"/>
      <c r="I58" s="8"/>
    </row>
    <row r="59" spans="1:9" x14ac:dyDescent="0.25">
      <c r="A59" s="75" t="s">
        <v>82</v>
      </c>
      <c r="B59" s="76" t="s">
        <v>165</v>
      </c>
      <c r="C59" s="77" t="s">
        <v>31</v>
      </c>
      <c r="D59" s="114">
        <v>12</v>
      </c>
      <c r="E59" s="112"/>
      <c r="F59" s="111">
        <f>ROUND(D59*E59,0)</f>
        <v>0</v>
      </c>
    </row>
    <row r="60" spans="1:9" s="1" customFormat="1" ht="96" outlineLevel="1" x14ac:dyDescent="0.25">
      <c r="A60" s="70"/>
      <c r="B60" s="71" t="s">
        <v>166</v>
      </c>
      <c r="C60" s="72"/>
      <c r="D60" s="114"/>
      <c r="E60" s="112"/>
      <c r="F60" s="111"/>
      <c r="G60" s="9"/>
      <c r="H60" s="8"/>
      <c r="I60" s="8"/>
    </row>
    <row r="61" spans="1:9" x14ac:dyDescent="0.25">
      <c r="A61" s="75" t="s">
        <v>226</v>
      </c>
      <c r="B61" s="76" t="s">
        <v>86</v>
      </c>
      <c r="C61" s="77" t="s">
        <v>38</v>
      </c>
      <c r="D61" s="114">
        <v>8</v>
      </c>
      <c r="E61" s="112"/>
      <c r="F61" s="111">
        <f>ROUND(D61*E61,0)</f>
        <v>0</v>
      </c>
    </row>
    <row r="62" spans="1:9" s="1" customFormat="1" ht="36" outlineLevel="1" x14ac:dyDescent="0.25">
      <c r="A62" s="70"/>
      <c r="B62" s="71" t="s">
        <v>87</v>
      </c>
      <c r="C62" s="72"/>
      <c r="D62" s="114"/>
      <c r="E62" s="112"/>
      <c r="F62" s="111"/>
      <c r="G62" s="9"/>
      <c r="H62" s="8"/>
      <c r="I62" s="8"/>
    </row>
    <row r="63" spans="1:9" x14ac:dyDescent="0.25">
      <c r="A63" s="98">
        <v>5</v>
      </c>
      <c r="B63" s="99" t="s">
        <v>113</v>
      </c>
      <c r="C63" s="100" t="s">
        <v>21</v>
      </c>
      <c r="D63" s="123"/>
      <c r="E63" s="124"/>
      <c r="F63" s="125">
        <f>0+F64+F66+F68+F70+F72+F74+F76+F78+F80+F82+F84+F86+F88+F90+F92+F94+F96+F98+F100+F102+F104+F107</f>
        <v>0</v>
      </c>
    </row>
    <row r="64" spans="1:9" x14ac:dyDescent="0.25">
      <c r="A64" s="75" t="s">
        <v>114</v>
      </c>
      <c r="B64" s="76" t="s">
        <v>167</v>
      </c>
      <c r="C64" s="77" t="s">
        <v>38</v>
      </c>
      <c r="D64" s="114">
        <v>2</v>
      </c>
      <c r="E64" s="112"/>
      <c r="F64" s="111">
        <f>ROUND(D64*E64,0)</f>
        <v>0</v>
      </c>
    </row>
    <row r="65" spans="1:9" s="1" customFormat="1" ht="96" outlineLevel="1" x14ac:dyDescent="0.25">
      <c r="A65" s="70"/>
      <c r="B65" s="71" t="s">
        <v>168</v>
      </c>
      <c r="C65" s="72"/>
      <c r="D65" s="114"/>
      <c r="E65" s="112"/>
      <c r="F65" s="111"/>
      <c r="G65" s="9"/>
      <c r="H65" s="8"/>
      <c r="I65" s="8"/>
    </row>
    <row r="66" spans="1:9" x14ac:dyDescent="0.25">
      <c r="A66" s="75" t="s">
        <v>117</v>
      </c>
      <c r="B66" s="76" t="s">
        <v>169</v>
      </c>
      <c r="C66" s="77" t="s">
        <v>38</v>
      </c>
      <c r="D66" s="114">
        <v>2</v>
      </c>
      <c r="E66" s="112"/>
      <c r="F66" s="111">
        <f>ROUND(D66*E66,0)</f>
        <v>0</v>
      </c>
    </row>
    <row r="67" spans="1:9" s="1" customFormat="1" ht="24" outlineLevel="1" x14ac:dyDescent="0.25">
      <c r="A67" s="70"/>
      <c r="B67" s="71" t="s">
        <v>170</v>
      </c>
      <c r="C67" s="72"/>
      <c r="D67" s="114"/>
      <c r="E67" s="112"/>
      <c r="F67" s="111"/>
      <c r="G67" s="9"/>
      <c r="H67" s="8"/>
      <c r="I67" s="8"/>
    </row>
    <row r="68" spans="1:9" x14ac:dyDescent="0.25">
      <c r="A68" s="75" t="s">
        <v>120</v>
      </c>
      <c r="B68" s="76" t="s">
        <v>171</v>
      </c>
      <c r="C68" s="77" t="s">
        <v>38</v>
      </c>
      <c r="D68" s="114">
        <v>2</v>
      </c>
      <c r="E68" s="112"/>
      <c r="F68" s="111">
        <f>ROUND(D68*E68,0)</f>
        <v>0</v>
      </c>
    </row>
    <row r="69" spans="1:9" s="1" customFormat="1" ht="96" outlineLevel="1" x14ac:dyDescent="0.25">
      <c r="A69" s="70"/>
      <c r="B69" s="71" t="s">
        <v>172</v>
      </c>
      <c r="C69" s="72"/>
      <c r="D69" s="114"/>
      <c r="E69" s="112"/>
      <c r="F69" s="111"/>
      <c r="G69" s="9"/>
      <c r="H69" s="8"/>
      <c r="I69" s="8"/>
    </row>
    <row r="70" spans="1:9" x14ac:dyDescent="0.25">
      <c r="A70" s="75" t="s">
        <v>122</v>
      </c>
      <c r="B70" s="76" t="s">
        <v>173</v>
      </c>
      <c r="C70" s="77" t="s">
        <v>38</v>
      </c>
      <c r="D70" s="114">
        <v>2</v>
      </c>
      <c r="E70" s="112"/>
      <c r="F70" s="111">
        <f>ROUND(D70*E70,0)</f>
        <v>0</v>
      </c>
    </row>
    <row r="71" spans="1:9" s="1" customFormat="1" ht="24" outlineLevel="1" x14ac:dyDescent="0.25">
      <c r="A71" s="70"/>
      <c r="B71" s="71" t="s">
        <v>174</v>
      </c>
      <c r="C71" s="72"/>
      <c r="D71" s="114"/>
      <c r="E71" s="112"/>
      <c r="F71" s="111"/>
      <c r="G71" s="9"/>
      <c r="H71" s="8"/>
      <c r="I71" s="8"/>
    </row>
    <row r="72" spans="1:9" x14ac:dyDescent="0.25">
      <c r="A72" s="75" t="s">
        <v>124</v>
      </c>
      <c r="B72" s="76" t="s">
        <v>175</v>
      </c>
      <c r="C72" s="77" t="s">
        <v>38</v>
      </c>
      <c r="D72" s="114">
        <v>1</v>
      </c>
      <c r="E72" s="112"/>
      <c r="F72" s="111">
        <f>ROUND(D72*E72,0)</f>
        <v>0</v>
      </c>
    </row>
    <row r="73" spans="1:9" s="1" customFormat="1" ht="72" outlineLevel="1" x14ac:dyDescent="0.25">
      <c r="A73" s="70"/>
      <c r="B73" s="71" t="s">
        <v>176</v>
      </c>
      <c r="C73" s="72"/>
      <c r="D73" s="114"/>
      <c r="E73" s="112"/>
      <c r="F73" s="111"/>
      <c r="G73" s="9"/>
      <c r="H73" s="8"/>
      <c r="I73" s="8"/>
    </row>
    <row r="74" spans="1:9" x14ac:dyDescent="0.25">
      <c r="A74" s="75" t="s">
        <v>125</v>
      </c>
      <c r="B74" s="76" t="s">
        <v>177</v>
      </c>
      <c r="C74" s="77" t="s">
        <v>224</v>
      </c>
      <c r="D74" s="114">
        <v>6</v>
      </c>
      <c r="E74" s="112"/>
      <c r="F74" s="111">
        <f>ROUND(D74*E74,0)</f>
        <v>0</v>
      </c>
    </row>
    <row r="75" spans="1:9" s="1" customFormat="1" ht="144" outlineLevel="1" x14ac:dyDescent="0.25">
      <c r="A75" s="70"/>
      <c r="B75" s="71" t="s">
        <v>178</v>
      </c>
      <c r="C75" s="72"/>
      <c r="D75" s="114"/>
      <c r="E75" s="112"/>
      <c r="F75" s="111"/>
      <c r="G75" s="9"/>
      <c r="H75" s="8"/>
      <c r="I75" s="8"/>
    </row>
    <row r="76" spans="1:9" x14ac:dyDescent="0.25">
      <c r="A76" s="75" t="s">
        <v>128</v>
      </c>
      <c r="B76" s="76" t="s">
        <v>179</v>
      </c>
      <c r="C76" s="77" t="s">
        <v>38</v>
      </c>
      <c r="D76" s="114">
        <v>2</v>
      </c>
      <c r="E76" s="112"/>
      <c r="F76" s="111">
        <f>ROUND(D76*E76,0)</f>
        <v>0</v>
      </c>
    </row>
    <row r="77" spans="1:9" s="1" customFormat="1" ht="144" outlineLevel="1" x14ac:dyDescent="0.25">
      <c r="A77" s="70"/>
      <c r="B77" s="71" t="s">
        <v>180</v>
      </c>
      <c r="C77" s="72"/>
      <c r="D77" s="114"/>
      <c r="E77" s="112"/>
      <c r="F77" s="111"/>
      <c r="G77" s="9"/>
      <c r="H77" s="8"/>
      <c r="I77" s="8"/>
    </row>
    <row r="78" spans="1:9" x14ac:dyDescent="0.25">
      <c r="A78" s="75" t="s">
        <v>145</v>
      </c>
      <c r="B78" s="76" t="s">
        <v>181</v>
      </c>
      <c r="C78" s="77" t="s">
        <v>257</v>
      </c>
      <c r="D78" s="114">
        <v>11</v>
      </c>
      <c r="E78" s="112"/>
      <c r="F78" s="111">
        <f>ROUND(D78*E78,0)</f>
        <v>0</v>
      </c>
    </row>
    <row r="79" spans="1:9" s="1" customFormat="1" ht="48" outlineLevel="1" x14ac:dyDescent="0.25">
      <c r="A79" s="70"/>
      <c r="B79" s="71" t="s">
        <v>182</v>
      </c>
      <c r="C79" s="72"/>
      <c r="D79" s="114"/>
      <c r="E79" s="112"/>
      <c r="F79" s="111"/>
      <c r="G79" s="9"/>
      <c r="H79" s="8"/>
      <c r="I79" s="8"/>
    </row>
    <row r="80" spans="1:9" x14ac:dyDescent="0.25">
      <c r="A80" s="75" t="s">
        <v>148</v>
      </c>
      <c r="B80" s="76" t="s">
        <v>183</v>
      </c>
      <c r="C80" s="77" t="s">
        <v>38</v>
      </c>
      <c r="D80" s="114">
        <v>4</v>
      </c>
      <c r="E80" s="112"/>
      <c r="F80" s="111">
        <f>ROUND(D80*E80,0)</f>
        <v>0</v>
      </c>
    </row>
    <row r="81" spans="1:9" s="1" customFormat="1" ht="24" outlineLevel="1" x14ac:dyDescent="0.25">
      <c r="A81" s="70"/>
      <c r="B81" s="71" t="s">
        <v>184</v>
      </c>
      <c r="C81" s="72"/>
      <c r="D81" s="114"/>
      <c r="E81" s="112"/>
      <c r="F81" s="111"/>
      <c r="G81" s="9"/>
      <c r="H81" s="8"/>
      <c r="I81" s="8"/>
    </row>
    <row r="82" spans="1:9" x14ac:dyDescent="0.25">
      <c r="A82" s="75" t="s">
        <v>151</v>
      </c>
      <c r="B82" s="76" t="s">
        <v>241</v>
      </c>
      <c r="C82" s="77" t="s">
        <v>257</v>
      </c>
      <c r="D82" s="114">
        <v>8.6999999999999993</v>
      </c>
      <c r="E82" s="112"/>
      <c r="F82" s="111">
        <f>ROUND(D82*E82,0)</f>
        <v>0</v>
      </c>
    </row>
    <row r="83" spans="1:9" s="1" customFormat="1" ht="60" outlineLevel="1" x14ac:dyDescent="0.25">
      <c r="A83" s="70"/>
      <c r="B83" s="71" t="s">
        <v>240</v>
      </c>
      <c r="C83" s="72"/>
      <c r="D83" s="114"/>
      <c r="E83" s="112"/>
      <c r="F83" s="111"/>
      <c r="G83" s="9"/>
      <c r="H83" s="8"/>
      <c r="I83" s="8"/>
    </row>
    <row r="84" spans="1:9" x14ac:dyDescent="0.25">
      <c r="A84" s="75" t="s">
        <v>154</v>
      </c>
      <c r="B84" s="76" t="s">
        <v>185</v>
      </c>
      <c r="C84" s="77" t="s">
        <v>38</v>
      </c>
      <c r="D84" s="114">
        <v>1</v>
      </c>
      <c r="E84" s="112"/>
      <c r="F84" s="111">
        <f>ROUND(D84*E84,0)</f>
        <v>0</v>
      </c>
    </row>
    <row r="85" spans="1:9" s="1" customFormat="1" ht="24" outlineLevel="1" x14ac:dyDescent="0.25">
      <c r="A85" s="70"/>
      <c r="B85" s="71" t="s">
        <v>186</v>
      </c>
      <c r="C85" s="72"/>
      <c r="D85" s="114"/>
      <c r="E85" s="112"/>
      <c r="F85" s="111"/>
      <c r="G85" s="9"/>
      <c r="H85" s="8"/>
      <c r="I85" s="8"/>
    </row>
    <row r="86" spans="1:9" x14ac:dyDescent="0.25">
      <c r="A86" s="75" t="s">
        <v>187</v>
      </c>
      <c r="B86" s="76" t="s">
        <v>126</v>
      </c>
      <c r="C86" s="77" t="s">
        <v>31</v>
      </c>
      <c r="D86" s="114">
        <v>8</v>
      </c>
      <c r="E86" s="112"/>
      <c r="F86" s="111">
        <f>ROUND(D86*E86,0)</f>
        <v>0</v>
      </c>
    </row>
    <row r="87" spans="1:9" s="1" customFormat="1" ht="72" outlineLevel="1" x14ac:dyDescent="0.25">
      <c r="A87" s="70"/>
      <c r="B87" s="71" t="s">
        <v>127</v>
      </c>
      <c r="C87" s="72"/>
      <c r="D87" s="114"/>
      <c r="E87" s="112"/>
      <c r="F87" s="111"/>
      <c r="G87" s="9"/>
      <c r="H87" s="8"/>
      <c r="I87" s="8"/>
    </row>
    <row r="88" spans="1:9" x14ac:dyDescent="0.25">
      <c r="A88" s="75" t="s">
        <v>188</v>
      </c>
      <c r="B88" s="76" t="s">
        <v>225</v>
      </c>
      <c r="C88" s="77" t="s">
        <v>38</v>
      </c>
      <c r="D88" s="114">
        <v>8</v>
      </c>
      <c r="E88" s="112"/>
      <c r="F88" s="111">
        <f>ROUND(D88*E88,0)</f>
        <v>0</v>
      </c>
    </row>
    <row r="89" spans="1:9" s="1" customFormat="1" ht="24" outlineLevel="1" x14ac:dyDescent="0.25">
      <c r="A89" s="70"/>
      <c r="B89" s="71" t="s">
        <v>129</v>
      </c>
      <c r="C89" s="72"/>
      <c r="D89" s="114"/>
      <c r="E89" s="112"/>
      <c r="F89" s="111"/>
      <c r="G89" s="9"/>
      <c r="H89" s="8"/>
      <c r="I89" s="8"/>
    </row>
    <row r="90" spans="1:9" x14ac:dyDescent="0.25">
      <c r="A90" s="75" t="s">
        <v>189</v>
      </c>
      <c r="B90" s="76" t="s">
        <v>228</v>
      </c>
      <c r="C90" s="77" t="s">
        <v>38</v>
      </c>
      <c r="D90" s="114">
        <v>1</v>
      </c>
      <c r="E90" s="112"/>
      <c r="F90" s="111">
        <f>ROUND(D90*E90,0)</f>
        <v>0</v>
      </c>
    </row>
    <row r="91" spans="1:9" s="1" customFormat="1" ht="48" outlineLevel="1" x14ac:dyDescent="0.25">
      <c r="A91" s="70"/>
      <c r="B91" s="71" t="s">
        <v>121</v>
      </c>
      <c r="C91" s="72"/>
      <c r="D91" s="114"/>
      <c r="E91" s="112"/>
      <c r="F91" s="111"/>
      <c r="G91" s="9"/>
      <c r="H91" s="8"/>
      <c r="I91" s="8"/>
    </row>
    <row r="92" spans="1:9" x14ac:dyDescent="0.25">
      <c r="A92" s="75" t="s">
        <v>229</v>
      </c>
      <c r="B92" s="76" t="s">
        <v>227</v>
      </c>
      <c r="C92" s="77" t="s">
        <v>38</v>
      </c>
      <c r="D92" s="114">
        <v>1</v>
      </c>
      <c r="E92" s="112"/>
      <c r="F92" s="111">
        <f>ROUND(D92*E92,0)</f>
        <v>0</v>
      </c>
    </row>
    <row r="93" spans="1:9" s="1" customFormat="1" ht="48" outlineLevel="1" x14ac:dyDescent="0.25">
      <c r="A93" s="70"/>
      <c r="B93" s="71" t="s">
        <v>123</v>
      </c>
      <c r="C93" s="72"/>
      <c r="D93" s="114"/>
      <c r="E93" s="112"/>
      <c r="F93" s="111"/>
      <c r="G93" s="9"/>
      <c r="H93" s="8"/>
      <c r="I93" s="8"/>
    </row>
    <row r="94" spans="1:9" x14ac:dyDescent="0.25">
      <c r="A94" s="75" t="s">
        <v>230</v>
      </c>
      <c r="B94" s="76" t="s">
        <v>190</v>
      </c>
      <c r="C94" s="77" t="s">
        <v>38</v>
      </c>
      <c r="D94" s="114">
        <v>3</v>
      </c>
      <c r="E94" s="112"/>
      <c r="F94" s="111">
        <f>ROUND(D94*E94,0)</f>
        <v>0</v>
      </c>
    </row>
    <row r="95" spans="1:9" s="1" customFormat="1" ht="72" outlineLevel="1" x14ac:dyDescent="0.25">
      <c r="A95" s="70"/>
      <c r="B95" s="71" t="s">
        <v>119</v>
      </c>
      <c r="C95" s="72"/>
      <c r="D95" s="114"/>
      <c r="E95" s="112"/>
      <c r="F95" s="111"/>
      <c r="G95" s="9"/>
      <c r="H95" s="8"/>
      <c r="I95" s="8"/>
    </row>
    <row r="96" spans="1:9" x14ac:dyDescent="0.25">
      <c r="A96" s="75" t="s">
        <v>231</v>
      </c>
      <c r="B96" s="76" t="s">
        <v>115</v>
      </c>
      <c r="C96" s="77" t="s">
        <v>38</v>
      </c>
      <c r="D96" s="114">
        <v>16</v>
      </c>
      <c r="E96" s="112"/>
      <c r="F96" s="111">
        <f>ROUND(D96*E96,0)</f>
        <v>0</v>
      </c>
    </row>
    <row r="97" spans="1:9" s="1" customFormat="1" ht="72" outlineLevel="1" x14ac:dyDescent="0.25">
      <c r="A97" s="70"/>
      <c r="B97" s="71" t="s">
        <v>116</v>
      </c>
      <c r="C97" s="72"/>
      <c r="D97" s="114"/>
      <c r="E97" s="112"/>
      <c r="F97" s="111"/>
      <c r="G97" s="9"/>
      <c r="H97" s="8"/>
      <c r="I97" s="8"/>
    </row>
    <row r="98" spans="1:9" x14ac:dyDescent="0.25">
      <c r="A98" s="75" t="s">
        <v>232</v>
      </c>
      <c r="B98" s="76" t="s">
        <v>235</v>
      </c>
      <c r="C98" s="77" t="s">
        <v>38</v>
      </c>
      <c r="D98" s="114">
        <v>24</v>
      </c>
      <c r="E98" s="112"/>
      <c r="F98" s="111">
        <f>ROUND(D98*E98,0)</f>
        <v>0</v>
      </c>
    </row>
    <row r="99" spans="1:9" s="1" customFormat="1" ht="36" outlineLevel="1" x14ac:dyDescent="0.25">
      <c r="A99" s="70"/>
      <c r="B99" s="71" t="s">
        <v>51</v>
      </c>
      <c r="C99" s="72"/>
      <c r="D99" s="114"/>
      <c r="E99" s="112"/>
      <c r="F99" s="111"/>
      <c r="G99" s="9"/>
      <c r="H99" s="8"/>
      <c r="I99" s="8"/>
    </row>
    <row r="100" spans="1:9" x14ac:dyDescent="0.25">
      <c r="A100" s="75" t="s">
        <v>233</v>
      </c>
      <c r="B100" s="76" t="s">
        <v>191</v>
      </c>
      <c r="C100" s="77" t="s">
        <v>31</v>
      </c>
      <c r="D100" s="114">
        <v>11</v>
      </c>
      <c r="E100" s="112"/>
      <c r="F100" s="111">
        <f>ROUND(D100*E100,0)</f>
        <v>0</v>
      </c>
    </row>
    <row r="101" spans="1:9" s="1" customFormat="1" ht="36" outlineLevel="1" x14ac:dyDescent="0.25">
      <c r="A101" s="70"/>
      <c r="B101" s="71" t="s">
        <v>51</v>
      </c>
      <c r="C101" s="72"/>
      <c r="D101" s="114"/>
      <c r="E101" s="112"/>
      <c r="F101" s="111"/>
      <c r="G101" s="9"/>
      <c r="H101" s="8"/>
      <c r="I101" s="8"/>
    </row>
    <row r="102" spans="1:9" x14ac:dyDescent="0.25">
      <c r="A102" s="75" t="s">
        <v>234</v>
      </c>
      <c r="B102" s="76" t="s">
        <v>192</v>
      </c>
      <c r="C102" s="77" t="s">
        <v>31</v>
      </c>
      <c r="D102" s="114">
        <v>5.5</v>
      </c>
      <c r="E102" s="112"/>
      <c r="F102" s="111">
        <f>ROUND(D102*E102,0)</f>
        <v>0</v>
      </c>
    </row>
    <row r="103" spans="1:9" s="1" customFormat="1" ht="24" outlineLevel="1" x14ac:dyDescent="0.25">
      <c r="A103" s="79"/>
      <c r="B103" s="80" t="s">
        <v>193</v>
      </c>
      <c r="C103" s="81"/>
      <c r="D103" s="114"/>
      <c r="E103" s="112"/>
      <c r="F103" s="111"/>
      <c r="G103" s="9"/>
      <c r="H103" s="8"/>
      <c r="I103" s="8"/>
    </row>
    <row r="104" spans="1:9" s="1" customFormat="1" x14ac:dyDescent="0.25">
      <c r="A104" s="75" t="s">
        <v>239</v>
      </c>
      <c r="B104" s="76" t="s">
        <v>236</v>
      </c>
      <c r="C104" s="77" t="s">
        <v>38</v>
      </c>
      <c r="D104" s="114">
        <v>1</v>
      </c>
      <c r="E104" s="112"/>
      <c r="F104" s="111">
        <f>ROUND(D104*E104,0)</f>
        <v>0</v>
      </c>
      <c r="G104" s="9"/>
      <c r="H104" s="8"/>
      <c r="I104" s="8"/>
    </row>
    <row r="105" spans="1:9" s="1" customFormat="1" ht="240" outlineLevel="1" x14ac:dyDescent="0.25">
      <c r="A105" s="70"/>
      <c r="B105" s="71" t="s">
        <v>237</v>
      </c>
      <c r="C105" s="72"/>
      <c r="D105" s="70"/>
      <c r="E105" s="73"/>
      <c r="F105" s="111">
        <f t="shared" ref="F105:F107" si="0">ROUND(D105*E105,0)</f>
        <v>0</v>
      </c>
      <c r="G105" s="9"/>
      <c r="H105" s="8"/>
      <c r="I105" s="8"/>
    </row>
    <row r="106" spans="1:9" s="1" customFormat="1" ht="276" outlineLevel="1" x14ac:dyDescent="0.25">
      <c r="A106" s="70"/>
      <c r="B106" s="71" t="s">
        <v>238</v>
      </c>
      <c r="C106" s="72"/>
      <c r="D106" s="70"/>
      <c r="E106" s="73"/>
      <c r="F106" s="111">
        <f t="shared" si="0"/>
        <v>0</v>
      </c>
      <c r="G106" s="9"/>
      <c r="H106" s="8"/>
      <c r="I106" s="8"/>
    </row>
    <row r="107" spans="1:9" s="1" customFormat="1" x14ac:dyDescent="0.25">
      <c r="A107" s="134" t="s">
        <v>261</v>
      </c>
      <c r="B107" s="76" t="s">
        <v>259</v>
      </c>
      <c r="C107" s="77" t="s">
        <v>245</v>
      </c>
      <c r="D107" s="114">
        <v>12</v>
      </c>
      <c r="E107" s="112"/>
      <c r="F107" s="111">
        <f t="shared" si="0"/>
        <v>0</v>
      </c>
      <c r="G107" s="9"/>
      <c r="H107" s="8"/>
      <c r="I107" s="8"/>
    </row>
    <row r="108" spans="1:9" s="1" customFormat="1" ht="96" outlineLevel="1" x14ac:dyDescent="0.25">
      <c r="A108" s="130"/>
      <c r="B108" s="80" t="s">
        <v>260</v>
      </c>
      <c r="C108" s="81"/>
      <c r="D108" s="114"/>
      <c r="E108" s="112"/>
      <c r="F108" s="111"/>
      <c r="G108" s="9"/>
      <c r="H108" s="8"/>
      <c r="I108" s="8"/>
    </row>
    <row r="109" spans="1:9" ht="15.75" thickBot="1" x14ac:dyDescent="0.3">
      <c r="A109" s="101"/>
      <c r="B109" s="102" t="s">
        <v>20</v>
      </c>
      <c r="C109" s="103" t="s">
        <v>21</v>
      </c>
      <c r="D109" s="102"/>
      <c r="E109" s="104"/>
      <c r="F109" s="105">
        <f>F9</f>
        <v>0</v>
      </c>
    </row>
  </sheetData>
  <pageMargins left="0.70866141732283472" right="0.70866141732283472" top="0.78740157480314965" bottom="0.78740157480314965" header="0.31496062992125984" footer="0.31496062992125984"/>
  <pageSetup paperSize="9" scale="56" fitToHeight="0" orientation="portrait" r:id="rId1"/>
  <rowBreaks count="3" manualBreakCount="3">
    <brk id="26" max="16383" man="1"/>
    <brk id="49"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BreakPreview" topLeftCell="C4" zoomScaleNormal="100" zoomScaleSheetLayoutView="100" workbookViewId="0">
      <selection activeCell="E10" sqref="E10:E15"/>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4"/>
      <c r="B1" s="54" t="s">
        <v>0</v>
      </c>
      <c r="C1" s="55"/>
      <c r="D1" s="54"/>
      <c r="E1" s="56"/>
      <c r="F1" s="57"/>
    </row>
    <row r="2" spans="1:9" x14ac:dyDescent="0.25">
      <c r="A2" s="54"/>
      <c r="B2" s="54"/>
      <c r="C2" s="55"/>
      <c r="D2" s="54"/>
      <c r="E2" s="56"/>
      <c r="F2" s="57"/>
    </row>
    <row r="3" spans="1:9" x14ac:dyDescent="0.25">
      <c r="A3" s="54"/>
      <c r="B3" s="54" t="s">
        <v>1</v>
      </c>
      <c r="C3" s="55"/>
      <c r="D3" s="54"/>
      <c r="E3" s="56"/>
      <c r="F3" s="57"/>
    </row>
    <row r="4" spans="1:9" x14ac:dyDescent="0.25">
      <c r="A4" s="54"/>
      <c r="B4" s="54" t="s">
        <v>244</v>
      </c>
      <c r="C4" s="55"/>
      <c r="D4" s="54"/>
      <c r="E4" s="56"/>
      <c r="F4" s="59"/>
    </row>
    <row r="5" spans="1:9" x14ac:dyDescent="0.25">
      <c r="A5" s="54"/>
      <c r="B5" s="54" t="s">
        <v>3</v>
      </c>
      <c r="C5" s="55"/>
      <c r="D5" s="54"/>
      <c r="E5" s="56"/>
      <c r="F5" s="59"/>
    </row>
    <row r="6" spans="1:9" s="1" customFormat="1" x14ac:dyDescent="0.25">
      <c r="A6" s="54"/>
      <c r="B6" s="54"/>
      <c r="C6" s="55"/>
      <c r="D6" s="54"/>
      <c r="E6" s="56"/>
      <c r="F6" s="57"/>
      <c r="G6" s="3"/>
      <c r="H6" s="2"/>
      <c r="I6" s="2"/>
    </row>
    <row r="7" spans="1:9" s="1" customFormat="1" x14ac:dyDescent="0.25">
      <c r="A7" s="54"/>
      <c r="B7" s="54"/>
      <c r="C7" s="55"/>
      <c r="D7" s="54"/>
      <c r="E7" s="56"/>
      <c r="F7" s="57"/>
      <c r="G7" s="3"/>
      <c r="H7" s="2"/>
      <c r="I7" s="2"/>
    </row>
    <row r="8" spans="1:9" x14ac:dyDescent="0.25">
      <c r="A8" s="84"/>
      <c r="B8" s="85" t="s">
        <v>250</v>
      </c>
      <c r="C8" s="86" t="s">
        <v>21</v>
      </c>
      <c r="D8" s="85"/>
      <c r="E8" s="87"/>
      <c r="F8" s="88">
        <f>0+F10+F12+F14</f>
        <v>0</v>
      </c>
    </row>
    <row r="9" spans="1:9" s="5" customFormat="1" ht="21" x14ac:dyDescent="0.25">
      <c r="A9" s="60" t="s">
        <v>13</v>
      </c>
      <c r="B9" s="61" t="s">
        <v>14</v>
      </c>
      <c r="C9" s="62" t="s">
        <v>15</v>
      </c>
      <c r="D9" s="61" t="s">
        <v>16</v>
      </c>
      <c r="E9" s="63" t="s">
        <v>17</v>
      </c>
      <c r="F9" s="64" t="s">
        <v>18</v>
      </c>
      <c r="G9" s="7"/>
    </row>
    <row r="10" spans="1:9" x14ac:dyDescent="0.25">
      <c r="A10" s="65" t="s">
        <v>23</v>
      </c>
      <c r="B10" s="106" t="s">
        <v>252</v>
      </c>
      <c r="C10" s="67" t="s">
        <v>245</v>
      </c>
      <c r="D10" s="66">
        <v>2</v>
      </c>
      <c r="E10" s="68"/>
      <c r="F10" s="69">
        <f>E10*D10</f>
        <v>0</v>
      </c>
    </row>
    <row r="11" spans="1:9" s="1" customFormat="1" ht="127.5" outlineLevel="1" x14ac:dyDescent="0.25">
      <c r="A11" s="70"/>
      <c r="B11" s="107" t="s">
        <v>246</v>
      </c>
      <c r="C11" s="72"/>
      <c r="D11" s="70"/>
      <c r="E11" s="73"/>
      <c r="F11" s="74"/>
      <c r="G11" s="9"/>
      <c r="H11" s="8"/>
      <c r="I11" s="8"/>
    </row>
    <row r="12" spans="1:9" x14ac:dyDescent="0.25">
      <c r="A12" s="65" t="s">
        <v>25</v>
      </c>
      <c r="B12" s="106" t="s">
        <v>253</v>
      </c>
      <c r="C12" s="67" t="s">
        <v>245</v>
      </c>
      <c r="D12" s="66">
        <v>7</v>
      </c>
      <c r="E12" s="68"/>
      <c r="F12" s="69">
        <f>E12*D12</f>
        <v>0</v>
      </c>
    </row>
    <row r="13" spans="1:9" s="1" customFormat="1" ht="127.5" outlineLevel="1" x14ac:dyDescent="0.25">
      <c r="A13" s="70"/>
      <c r="B13" s="107" t="s">
        <v>247</v>
      </c>
      <c r="C13" s="72"/>
      <c r="D13" s="70"/>
      <c r="E13" s="73"/>
      <c r="F13" s="74"/>
      <c r="G13" s="9"/>
      <c r="H13" s="8"/>
      <c r="I13" s="8"/>
    </row>
    <row r="14" spans="1:9" ht="15" customHeight="1" x14ac:dyDescent="0.25">
      <c r="A14" s="65" t="s">
        <v>28</v>
      </c>
      <c r="B14" s="108" t="s">
        <v>248</v>
      </c>
      <c r="C14" s="67" t="s">
        <v>245</v>
      </c>
      <c r="D14" s="66">
        <v>9</v>
      </c>
      <c r="E14" s="68"/>
      <c r="F14" s="69">
        <f>E14*D14</f>
        <v>0</v>
      </c>
    </row>
    <row r="15" spans="1:9" s="1" customFormat="1" ht="63.75" outlineLevel="1" x14ac:dyDescent="0.25">
      <c r="A15" s="79"/>
      <c r="B15" s="109" t="s">
        <v>249</v>
      </c>
      <c r="C15" s="81"/>
      <c r="D15" s="79"/>
      <c r="E15" s="82"/>
      <c r="F15" s="83"/>
      <c r="G15" s="9"/>
      <c r="H15" s="8"/>
      <c r="I15" s="8"/>
    </row>
    <row r="16" spans="1:9" s="1" customFormat="1" ht="15" customHeight="1" x14ac:dyDescent="0.25">
      <c r="A16" s="84"/>
      <c r="B16" s="85" t="s">
        <v>250</v>
      </c>
      <c r="C16" s="86" t="s">
        <v>21</v>
      </c>
      <c r="D16" s="85"/>
      <c r="E16" s="87"/>
      <c r="F16" s="88">
        <f>SUM(F10:F15)</f>
        <v>0</v>
      </c>
      <c r="G16" s="3"/>
      <c r="H16" s="2"/>
      <c r="I16" s="2"/>
    </row>
    <row r="17" spans="1:9" ht="15" customHeight="1" x14ac:dyDescent="0.25">
      <c r="A17" s="26"/>
      <c r="B17" s="27"/>
      <c r="C17" s="28"/>
      <c r="D17" s="27"/>
      <c r="E17" s="29"/>
      <c r="F17" s="30"/>
    </row>
    <row r="18" spans="1:9" s="1" customFormat="1" outlineLevel="1" x14ac:dyDescent="0.25">
      <c r="A18" s="31"/>
      <c r="B18" s="32"/>
      <c r="C18" s="33"/>
      <c r="D18" s="31"/>
      <c r="E18" s="34"/>
      <c r="F18" s="35"/>
      <c r="G18" s="9"/>
      <c r="H18" s="8"/>
      <c r="I18" s="8"/>
    </row>
    <row r="19" spans="1:9" ht="15" customHeight="1" x14ac:dyDescent="0.25">
      <c r="A19" s="26"/>
      <c r="B19" s="27"/>
      <c r="C19" s="28"/>
      <c r="D19" s="27"/>
      <c r="E19" s="29"/>
      <c r="F19" s="30"/>
    </row>
    <row r="20" spans="1:9" s="1" customFormat="1" outlineLevel="1" x14ac:dyDescent="0.25">
      <c r="A20" s="31"/>
      <c r="B20" s="32"/>
      <c r="C20" s="33"/>
      <c r="D20" s="31"/>
      <c r="E20" s="34"/>
      <c r="F20" s="35"/>
      <c r="G20" s="9"/>
      <c r="H20" s="8"/>
      <c r="I20" s="8"/>
    </row>
    <row r="21" spans="1:9" ht="15" customHeight="1" x14ac:dyDescent="0.25">
      <c r="A21" s="26"/>
      <c r="B21" s="27"/>
      <c r="C21" s="28"/>
      <c r="D21" s="27"/>
      <c r="E21" s="29"/>
      <c r="F21" s="30"/>
    </row>
    <row r="22" spans="1:9" s="1" customFormat="1" outlineLevel="1" x14ac:dyDescent="0.25">
      <c r="A22" s="31"/>
      <c r="B22" s="32"/>
      <c r="C22" s="33"/>
      <c r="D22" s="31"/>
      <c r="E22" s="34"/>
      <c r="F22" s="35"/>
      <c r="G22" s="9"/>
      <c r="H22" s="8"/>
      <c r="I22" s="8"/>
    </row>
    <row r="23" spans="1:9" s="1" customFormat="1" ht="15" customHeight="1" x14ac:dyDescent="0.25">
      <c r="A23" s="36"/>
      <c r="B23" s="37"/>
      <c r="C23" s="38"/>
      <c r="D23" s="37"/>
      <c r="E23" s="39"/>
      <c r="F23" s="40"/>
      <c r="G23" s="3"/>
      <c r="H23" s="2"/>
      <c r="I23" s="2"/>
    </row>
    <row r="24" spans="1:9" ht="15" customHeight="1" x14ac:dyDescent="0.25">
      <c r="A24" s="26"/>
      <c r="B24" s="27"/>
      <c r="C24" s="28"/>
      <c r="D24" s="27"/>
      <c r="E24" s="29"/>
      <c r="F24" s="30"/>
    </row>
    <row r="25" spans="1:9" s="1" customFormat="1" outlineLevel="1" x14ac:dyDescent="0.25">
      <c r="A25" s="31"/>
      <c r="B25" s="32"/>
      <c r="C25" s="33"/>
      <c r="D25" s="31"/>
      <c r="E25" s="34"/>
      <c r="F25" s="35"/>
      <c r="G25" s="9"/>
      <c r="H25" s="8"/>
      <c r="I25" s="8"/>
    </row>
    <row r="26" spans="1:9" x14ac:dyDescent="0.25">
      <c r="A26" s="26"/>
      <c r="B26" s="27"/>
      <c r="C26" s="28"/>
      <c r="D26" s="27"/>
      <c r="E26" s="29"/>
      <c r="F26" s="30"/>
    </row>
    <row r="27" spans="1:9" s="1" customFormat="1" outlineLevel="1" x14ac:dyDescent="0.25">
      <c r="A27" s="31"/>
      <c r="B27" s="32"/>
      <c r="C27" s="33"/>
      <c r="D27" s="31"/>
      <c r="E27" s="34"/>
      <c r="F27" s="35"/>
      <c r="G27" s="9"/>
      <c r="H27" s="8"/>
      <c r="I27" s="8"/>
    </row>
    <row r="28" spans="1:9" x14ac:dyDescent="0.25">
      <c r="A28" s="26"/>
      <c r="B28" s="27"/>
      <c r="C28" s="28"/>
      <c r="D28" s="27"/>
      <c r="E28" s="29"/>
      <c r="F28" s="30"/>
    </row>
    <row r="29" spans="1:9" s="1" customFormat="1" outlineLevel="1" x14ac:dyDescent="0.25">
      <c r="A29" s="31"/>
      <c r="B29" s="32"/>
      <c r="C29" s="33"/>
      <c r="D29" s="31"/>
      <c r="E29" s="34"/>
      <c r="F29" s="35"/>
      <c r="G29" s="9"/>
      <c r="H29" s="8"/>
      <c r="I29" s="8"/>
    </row>
    <row r="30" spans="1:9" x14ac:dyDescent="0.25">
      <c r="A30" s="26"/>
      <c r="B30" s="27"/>
      <c r="C30" s="28"/>
      <c r="D30" s="27"/>
      <c r="E30" s="29"/>
      <c r="F30" s="30"/>
    </row>
    <row r="31" spans="1:9" s="1" customFormat="1" outlineLevel="1" x14ac:dyDescent="0.25">
      <c r="A31" s="31"/>
      <c r="B31" s="32"/>
      <c r="C31" s="33"/>
      <c r="D31" s="31"/>
      <c r="E31" s="34"/>
      <c r="F31" s="35"/>
      <c r="G31" s="9"/>
      <c r="H31" s="8"/>
      <c r="I31" s="8"/>
    </row>
    <row r="32" spans="1:9" s="1" customFormat="1" x14ac:dyDescent="0.25">
      <c r="A32" s="26"/>
      <c r="B32" s="27"/>
      <c r="C32" s="28"/>
      <c r="D32" s="27"/>
      <c r="E32" s="29"/>
      <c r="F32" s="30"/>
      <c r="G32" s="3"/>
      <c r="H32" s="2"/>
      <c r="I32" s="2"/>
    </row>
    <row r="33" spans="1:9" s="1" customFormat="1" outlineLevel="1" x14ac:dyDescent="0.25">
      <c r="A33" s="31"/>
      <c r="B33" s="32"/>
      <c r="C33" s="33"/>
      <c r="D33" s="31"/>
      <c r="E33" s="34"/>
      <c r="F33" s="35"/>
      <c r="G33" s="9"/>
      <c r="H33" s="8"/>
      <c r="I33" s="8"/>
    </row>
    <row r="34" spans="1:9" x14ac:dyDescent="0.25">
      <c r="A34" s="26"/>
      <c r="B34" s="27"/>
      <c r="C34" s="28"/>
      <c r="D34" s="27"/>
      <c r="E34" s="29"/>
      <c r="F34" s="30"/>
    </row>
    <row r="35" spans="1:9" s="1" customFormat="1" outlineLevel="1" x14ac:dyDescent="0.25">
      <c r="A35" s="31"/>
      <c r="B35" s="32"/>
      <c r="C35" s="33"/>
      <c r="D35" s="31"/>
      <c r="E35" s="34"/>
      <c r="F35" s="35"/>
      <c r="G35" s="9"/>
      <c r="H35" s="8"/>
      <c r="I35" s="8"/>
    </row>
    <row r="36" spans="1:9" x14ac:dyDescent="0.25">
      <c r="A36" s="26"/>
      <c r="B36" s="27"/>
      <c r="C36" s="28"/>
      <c r="D36" s="27"/>
      <c r="E36" s="29"/>
      <c r="F36" s="30"/>
    </row>
    <row r="37" spans="1:9" s="1" customFormat="1" outlineLevel="1" x14ac:dyDescent="0.25">
      <c r="A37" s="31"/>
      <c r="B37" s="32"/>
      <c r="C37" s="33"/>
      <c r="D37" s="31"/>
      <c r="E37" s="34"/>
      <c r="F37" s="35"/>
      <c r="G37" s="9"/>
      <c r="H37" s="8"/>
      <c r="I37" s="8"/>
    </row>
    <row r="38" spans="1:9" x14ac:dyDescent="0.25">
      <c r="A38" s="36"/>
      <c r="B38" s="37"/>
      <c r="C38" s="38"/>
      <c r="D38" s="37"/>
      <c r="E38" s="39"/>
      <c r="F38" s="40"/>
    </row>
    <row r="39" spans="1:9" x14ac:dyDescent="0.25">
      <c r="A39" s="26"/>
      <c r="B39" s="27"/>
      <c r="C39" s="28"/>
      <c r="D39" s="27"/>
      <c r="E39" s="29"/>
      <c r="F39" s="30"/>
    </row>
    <row r="40" spans="1:9" s="1" customFormat="1" outlineLevel="1" x14ac:dyDescent="0.25">
      <c r="A40" s="31"/>
      <c r="B40" s="32"/>
      <c r="C40" s="33"/>
      <c r="D40" s="31"/>
      <c r="E40" s="34"/>
      <c r="F40" s="35"/>
      <c r="G40" s="9"/>
      <c r="H40" s="8"/>
      <c r="I40" s="8"/>
    </row>
    <row r="41" spans="1:9" x14ac:dyDescent="0.25">
      <c r="A41" s="26"/>
      <c r="B41" s="27"/>
      <c r="C41" s="28"/>
      <c r="D41" s="27"/>
      <c r="E41" s="29"/>
      <c r="F41" s="30"/>
    </row>
    <row r="42" spans="1:9" s="1" customFormat="1" outlineLevel="1" x14ac:dyDescent="0.25">
      <c r="A42" s="31"/>
      <c r="B42" s="32"/>
      <c r="C42" s="33"/>
      <c r="D42" s="31"/>
      <c r="E42" s="34"/>
      <c r="F42" s="35"/>
      <c r="G42" s="9"/>
      <c r="H42" s="8"/>
      <c r="I42" s="8"/>
    </row>
    <row r="43" spans="1:9" x14ac:dyDescent="0.25">
      <c r="A43" s="26"/>
      <c r="B43" s="27"/>
      <c r="C43" s="28"/>
      <c r="D43" s="27"/>
      <c r="E43" s="29"/>
      <c r="F43" s="30"/>
    </row>
    <row r="44" spans="1:9" s="1" customFormat="1" outlineLevel="1" x14ac:dyDescent="0.25">
      <c r="A44" s="31"/>
      <c r="B44" s="32"/>
      <c r="C44" s="33"/>
      <c r="D44" s="31"/>
      <c r="E44" s="34"/>
      <c r="F44" s="35"/>
      <c r="G44" s="9"/>
      <c r="H44" s="8"/>
      <c r="I44" s="8"/>
    </row>
    <row r="45" spans="1:9" x14ac:dyDescent="0.25">
      <c r="A45" s="26"/>
      <c r="B45" s="27"/>
      <c r="C45" s="28"/>
      <c r="D45" s="27"/>
      <c r="E45" s="29"/>
      <c r="F45" s="30"/>
    </row>
    <row r="46" spans="1:9" s="1" customFormat="1" outlineLevel="1" x14ac:dyDescent="0.25">
      <c r="A46" s="31"/>
      <c r="B46" s="32"/>
      <c r="C46" s="33"/>
      <c r="D46" s="31"/>
      <c r="E46" s="34"/>
      <c r="F46" s="35"/>
      <c r="G46" s="9"/>
      <c r="H46" s="8"/>
      <c r="I46" s="8"/>
    </row>
    <row r="47" spans="1:9" x14ac:dyDescent="0.25">
      <c r="A47" s="26"/>
      <c r="B47" s="27"/>
      <c r="C47" s="28"/>
      <c r="D47" s="27"/>
      <c r="E47" s="29"/>
      <c r="F47" s="30"/>
    </row>
    <row r="48" spans="1:9" s="1" customFormat="1" outlineLevel="1" x14ac:dyDescent="0.25">
      <c r="A48" s="31"/>
      <c r="B48" s="32"/>
      <c r="C48" s="33"/>
      <c r="D48" s="31"/>
      <c r="E48" s="34"/>
      <c r="F48" s="35"/>
      <c r="G48" s="9"/>
      <c r="H48" s="8"/>
      <c r="I48" s="8"/>
    </row>
    <row r="49" spans="1:6" x14ac:dyDescent="0.25">
      <c r="A49" s="41"/>
      <c r="B49" s="42"/>
      <c r="C49" s="43"/>
      <c r="D49" s="42"/>
      <c r="E49" s="44"/>
      <c r="F49" s="45"/>
    </row>
    <row r="50" spans="1:6" x14ac:dyDescent="0.25">
      <c r="A50" s="46"/>
      <c r="B50" s="46"/>
      <c r="C50" s="47"/>
      <c r="D50" s="46"/>
      <c r="E50" s="48"/>
      <c r="F50" s="49"/>
    </row>
    <row r="51" spans="1:6" x14ac:dyDescent="0.25">
      <c r="A51" s="46"/>
      <c r="B51" s="46"/>
      <c r="C51" s="47"/>
      <c r="D51" s="46"/>
      <c r="E51" s="48"/>
      <c r="F51" s="49"/>
    </row>
    <row r="52" spans="1:6" x14ac:dyDescent="0.25">
      <c r="A52" s="50"/>
      <c r="B52" s="42"/>
      <c r="C52" s="51"/>
      <c r="D52" s="50"/>
      <c r="E52" s="52"/>
      <c r="F52" s="53"/>
    </row>
    <row r="53" spans="1:6" x14ac:dyDescent="0.25">
      <c r="A53" s="46"/>
      <c r="B53" s="46"/>
      <c r="C53" s="47"/>
      <c r="D53" s="46"/>
      <c r="E53" s="48"/>
      <c r="F53" s="49"/>
    </row>
    <row r="54" spans="1:6" x14ac:dyDescent="0.25">
      <c r="A54" s="46"/>
      <c r="B54" s="46"/>
      <c r="C54" s="47"/>
      <c r="D54" s="46"/>
      <c r="E54" s="48"/>
      <c r="F54" s="49"/>
    </row>
  </sheetData>
  <pageMargins left="0.7" right="0.7" top="0.78740157499999996" bottom="0.78740157499999996"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souhrn</vt:lpstr>
      <vt:lpstr>SWB</vt:lpstr>
      <vt:lpstr>WHP</vt:lpstr>
      <vt:lpstr>KPB</vt:lpstr>
      <vt:lpstr>MZB</vt:lpstr>
      <vt:lpstr>List1</vt:lpstr>
      <vt:lpstr>List1!Oblast_tisku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2020-03-10T18:18:07Z</dcterms:created>
  <dcterms:modified xsi:type="dcterms:W3CDTF">2020-07-15T06:07:26Z</dcterms:modified>
</cp:coreProperties>
</file>